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164" activeTab="0"/>
  </bookViews>
  <sheets>
    <sheet name="General" sheetId="1" r:id="rId1"/>
    <sheet name="B plans" sheetId="2" r:id="rId2"/>
    <sheet name="Traffic" sheetId="3" r:id="rId3"/>
  </sheets>
  <definedNames>
    <definedName name="_xlnm.Print_Area" localSheetId="0">'General'!$A$1:$G$413</definedName>
  </definedNames>
  <calcPr fullCalcOnLoad="1"/>
</workbook>
</file>

<file path=xl/sharedStrings.xml><?xml version="1.0" encoding="utf-8"?>
<sst xmlns="http://schemas.openxmlformats.org/spreadsheetml/2006/main" count="898" uniqueCount="708">
  <si>
    <t>Excl. VAT</t>
  </si>
  <si>
    <t>Incl. VAT</t>
  </si>
  <si>
    <t>Rate Randage</t>
  </si>
  <si>
    <t>Ratio to residential tariff</t>
  </si>
  <si>
    <t>1:1</t>
  </si>
  <si>
    <t>1:0.25</t>
  </si>
  <si>
    <t>Cost +10%</t>
  </si>
  <si>
    <t>Actual cost +10%</t>
  </si>
  <si>
    <t>FACTORS AFFECTING THE TARIFFS FOR THE BUDGET YEAR.</t>
  </si>
  <si>
    <t xml:space="preserve"> </t>
  </si>
  <si>
    <t>Tariff No.</t>
  </si>
  <si>
    <t>REFUSAL PER MONTH</t>
  </si>
  <si>
    <t>1.1.2</t>
  </si>
  <si>
    <t>Rebates</t>
  </si>
  <si>
    <t>Commercial and other</t>
  </si>
  <si>
    <t>1.2.1</t>
  </si>
  <si>
    <t>ELECTRICITY</t>
  </si>
  <si>
    <t>2.1.1</t>
  </si>
  <si>
    <t>2.1.2</t>
  </si>
  <si>
    <t>2.1.3</t>
  </si>
  <si>
    <t>2.1.4</t>
  </si>
  <si>
    <t>CORMMECIAL TARIFFS</t>
  </si>
  <si>
    <t>2.2.1</t>
  </si>
  <si>
    <t xml:space="preserve">Commercial Prepaid </t>
  </si>
  <si>
    <t>2.2.2</t>
  </si>
  <si>
    <t xml:space="preserve">Commercial Conventional Unit </t>
  </si>
  <si>
    <t>2.2.3</t>
  </si>
  <si>
    <t xml:space="preserve">Commericial Conventional Fixed Charge </t>
  </si>
  <si>
    <t>INDUSTRIAL TARIFFS</t>
  </si>
  <si>
    <t>2.3.1</t>
  </si>
  <si>
    <t xml:space="preserve">Industrial Fixed Charge </t>
  </si>
  <si>
    <t>2.3.2</t>
  </si>
  <si>
    <t xml:space="preserve">Industrial Conventional Unit </t>
  </si>
  <si>
    <t>2.3.16</t>
  </si>
  <si>
    <t>Industrial Maximum Demand</t>
  </si>
  <si>
    <t>PROPERTY RATES</t>
  </si>
  <si>
    <t>Predominant Use</t>
  </si>
  <si>
    <t>Residential Properties</t>
  </si>
  <si>
    <t>Agricultural Properties</t>
  </si>
  <si>
    <t>Public Benefit Organisations</t>
  </si>
  <si>
    <t>Reconnection fee for a temporal supply (on request)</t>
  </si>
  <si>
    <t>Call-out fee due to fault on the customers's side (per call)</t>
  </si>
  <si>
    <t>Reconnection fee for where electricity was disconnected due to non-payment of account or non-compliance with any Council's Bylaws</t>
  </si>
  <si>
    <t>Special meter-reading (on request)</t>
  </si>
  <si>
    <t>Moving/relocation of metering equipment</t>
  </si>
  <si>
    <t>Certificate of compliance- revisit fee</t>
  </si>
  <si>
    <t>Replacement cost for blank magnetic card for prepaid electricity</t>
  </si>
  <si>
    <t>ELECTRICAL CONNECTION FEES</t>
  </si>
  <si>
    <t>The supply and installation of the service cable for all connection fees from the nearest point of supply at the erf boundary is the responsibility of the developer.</t>
  </si>
  <si>
    <t>ELECTRICAL SERVICE CONNECTION FEES</t>
  </si>
  <si>
    <t xml:space="preserve">TENDER DOCUMENTS </t>
  </si>
  <si>
    <t xml:space="preserve">TEMPORARY HIRING OF COUNCIL PROPERTY </t>
  </si>
  <si>
    <t>VALUATION ROLL</t>
  </si>
  <si>
    <t>Per property</t>
  </si>
  <si>
    <t xml:space="preserve">Issuing of valuation certificate </t>
  </si>
  <si>
    <t xml:space="preserve">LIBRARIES </t>
  </si>
  <si>
    <t>Reprographic work( library material)</t>
  </si>
  <si>
    <t>All A4 size per folio</t>
  </si>
  <si>
    <t>All A3 size or reduction per folio</t>
  </si>
  <si>
    <t>SCHOLARS AND PRE-SCHOOL CHILDREN</t>
  </si>
  <si>
    <t>Administration fee - new members</t>
  </si>
  <si>
    <t>ADULTS</t>
  </si>
  <si>
    <t>Administration for new members</t>
  </si>
  <si>
    <t>Pensioners administration fee per annum</t>
  </si>
  <si>
    <t>Lost and damaged books</t>
  </si>
  <si>
    <t>Lost membership card</t>
  </si>
  <si>
    <t>PRINTING FROM INTERNET</t>
  </si>
  <si>
    <t>Black and with per folio</t>
  </si>
  <si>
    <t>Colour per folio</t>
  </si>
  <si>
    <t xml:space="preserve">PROMOTION OF ACCESS TO INFORMATION </t>
  </si>
  <si>
    <t xml:space="preserve">ADDRESS LISTS </t>
  </si>
  <si>
    <t xml:space="preserve">TOWN PLANNING </t>
  </si>
  <si>
    <t xml:space="preserve">FACSIMILE </t>
  </si>
  <si>
    <t xml:space="preserve">MARKET STALLS </t>
  </si>
  <si>
    <t xml:space="preserve">Old houses </t>
  </si>
  <si>
    <t>New houses</t>
  </si>
  <si>
    <t xml:space="preserve">Removal of dismantled vehicle wrecks, per  wreck </t>
  </si>
  <si>
    <t xml:space="preserve">Removal of chopped up trees which are not normally removed by Council's Refuse removal service. </t>
  </si>
  <si>
    <t xml:space="preserve">TARIFFS FOR THE HIRE OF COMMUNITY HALLS </t>
  </si>
  <si>
    <t xml:space="preserve">                                                                                             per evening</t>
  </si>
  <si>
    <t xml:space="preserve">                                                                                            per evening</t>
  </si>
  <si>
    <t>Charity Organisation</t>
  </si>
  <si>
    <t>Cultural Events                                                                    per day</t>
  </si>
  <si>
    <t xml:space="preserve">Board room                                          </t>
  </si>
  <si>
    <t>Group activities rooms at Libraries:     per day or part thereof</t>
  </si>
  <si>
    <t xml:space="preserve">                                                             per evening or part thereof </t>
  </si>
  <si>
    <t xml:space="preserve">DEPOSITS </t>
  </si>
  <si>
    <t>KITCHEN</t>
  </si>
  <si>
    <t>INDEMNITY</t>
  </si>
  <si>
    <t>NOTE:</t>
  </si>
  <si>
    <t xml:space="preserve">An indemnity will be forfeited in the event of any breakages, damage, loss of Council property, tenant not switching off the lights and or any other electrical appliance resulting in the unnecessarily loss of electricity. </t>
  </si>
  <si>
    <t>No reservations will be made and no date for any hall will be reserved unless the amount for the hired accommodation together with the refundable indemnity has been paid in full.</t>
  </si>
  <si>
    <t>The full deposit amount will be forfeited to Municipality when the hirer cancels or postpones a reservation, unless Municipality is notified in writing at least fourteen (14) days.</t>
  </si>
  <si>
    <t>CEMETRY</t>
  </si>
  <si>
    <t xml:space="preserve">Applicatinfor a burial permit, which fees shall include the service, digging and filling in of the graves : </t>
  </si>
  <si>
    <t>For interment of an adult</t>
  </si>
  <si>
    <t xml:space="preserve">For interment of a child </t>
  </si>
  <si>
    <t>Exhumation of a body</t>
  </si>
  <si>
    <t>(1) Where any work or cost is involved for interments over Saturdays, Sundays or public holidays, an additional fee of :</t>
  </si>
  <si>
    <t xml:space="preserve">                                            Child</t>
  </si>
  <si>
    <t xml:space="preserve">                                           Adult</t>
  </si>
  <si>
    <t xml:space="preserve">ADMINISTRATION RELATED: CHARGES </t>
  </si>
  <si>
    <t>CONSUMER DEPOSIT</t>
  </si>
  <si>
    <t>1 x per week</t>
  </si>
  <si>
    <t>Schools</t>
  </si>
  <si>
    <t xml:space="preserve">Churches </t>
  </si>
  <si>
    <t xml:space="preserve">Availability Charge </t>
  </si>
  <si>
    <t xml:space="preserve">% Increase </t>
  </si>
  <si>
    <t>Three Phase conventional connection</t>
  </si>
  <si>
    <t>Single phase meter conversion from conventional to prepayment (vice versa)</t>
  </si>
  <si>
    <t>Three phase meter conversion from conventional to three phase prepayment (vice versa)</t>
  </si>
  <si>
    <t>For the temporary use of vacant land by all organisations, per month excluding services.</t>
  </si>
  <si>
    <t xml:space="preserve">APPLICATION FEES AND DEPOSITS FOR A OUTDOOR ADVERITISING </t>
  </si>
  <si>
    <t>Political parties                                        per day</t>
  </si>
  <si>
    <t xml:space="preserve">                                                                      per evening </t>
  </si>
  <si>
    <t xml:space="preserve">                                                                       per evening </t>
  </si>
  <si>
    <t>Professional                                                per day</t>
  </si>
  <si>
    <t xml:space="preserve">                                                                        per evening </t>
  </si>
  <si>
    <t>Dance, stokvels &amp; contests                       per day</t>
  </si>
  <si>
    <t xml:space="preserve">                                                                        per evening</t>
  </si>
  <si>
    <t>Weddings, receptions, parties                 per day</t>
  </si>
  <si>
    <t>Church services                                           per day</t>
  </si>
  <si>
    <t>Concert and play schools  ( Pre-Primary schools) per day</t>
  </si>
  <si>
    <t xml:space="preserve">                                                                                           per evening </t>
  </si>
  <si>
    <t>Concert and play schools (Primary +High schools) per day</t>
  </si>
  <si>
    <t>Film shows                                                                         per day</t>
  </si>
  <si>
    <t>Professional   Plays                                                         per day</t>
  </si>
  <si>
    <t>For permission to erect  a tombstone, per application     (single or double tombstone)</t>
  </si>
  <si>
    <t>3.1.1</t>
  </si>
  <si>
    <t>3.1.2</t>
  </si>
  <si>
    <t>3.1.3</t>
  </si>
  <si>
    <t>3.1.4</t>
  </si>
  <si>
    <t>3.1.6</t>
  </si>
  <si>
    <t>3.1.7</t>
  </si>
  <si>
    <t>3.1.8</t>
  </si>
  <si>
    <t>3.2.1</t>
  </si>
  <si>
    <t>3.2.2</t>
  </si>
  <si>
    <t>3.2.3</t>
  </si>
  <si>
    <t>3.2.4</t>
  </si>
  <si>
    <t>4.1.1</t>
  </si>
  <si>
    <t>4.1.2</t>
  </si>
  <si>
    <t>4.1.3</t>
  </si>
  <si>
    <t>4.1.4</t>
  </si>
  <si>
    <t>4.1.5</t>
  </si>
  <si>
    <t>4.1.6</t>
  </si>
  <si>
    <t>4.1.7</t>
  </si>
  <si>
    <t>4.1.8</t>
  </si>
  <si>
    <t>4.1.9</t>
  </si>
  <si>
    <t>4.1.11</t>
  </si>
  <si>
    <t>4.1.12</t>
  </si>
  <si>
    <t xml:space="preserve">Copies of computer print out  (invoices /statements/payslips etc ) per copy </t>
  </si>
  <si>
    <t>Public meetings /Workshops                                           per day</t>
  </si>
  <si>
    <t xml:space="preserve">GIS </t>
  </si>
  <si>
    <t>AO</t>
  </si>
  <si>
    <t xml:space="preserve">A1 </t>
  </si>
  <si>
    <t>A2</t>
  </si>
  <si>
    <t>A3</t>
  </si>
  <si>
    <t>A4</t>
  </si>
  <si>
    <t>UMASIPALA WASE NQUTHU</t>
  </si>
  <si>
    <t>Private Bag X 5521, NQUTHU, 3135</t>
  </si>
  <si>
    <t>Tel: +27(0) 34 271 6100, Fax: +27(0) 34 271 6111</t>
  </si>
  <si>
    <t>AREA</t>
  </si>
  <si>
    <t>EXISTING FEE</t>
  </si>
  <si>
    <t>FEE</t>
  </si>
  <si>
    <t xml:space="preserve">AREA </t>
  </si>
  <si>
    <t>Agency fees will be charged on each (&lt;R 200) transaction money is collected on behalf of third party.</t>
  </si>
  <si>
    <t>Agency fees will be charged on each (15%&gt;R 200) transaction money is collected on behalf of third party.</t>
  </si>
  <si>
    <t>Three phase meter conversion from conventional KVA to three phase conventional normal meter (vice versa)</t>
  </si>
  <si>
    <t>Tempering fee (above twelve month period)</t>
  </si>
  <si>
    <t>Block 1 (0-50)</t>
  </si>
  <si>
    <t>Block 2 (51-350)</t>
  </si>
  <si>
    <t>Block 3 (351-600)</t>
  </si>
  <si>
    <t>2.1.5</t>
  </si>
  <si>
    <t>Block 4 (&gt;600)</t>
  </si>
  <si>
    <t>Replacement of damaged or stolen prepayment meter single phase</t>
  </si>
  <si>
    <t>Replacement of damaged or stolen prepayment meter three phase</t>
  </si>
  <si>
    <r>
      <t xml:space="preserve">                                                                                         </t>
    </r>
    <r>
      <rPr>
        <sz val="14"/>
        <color indexed="8"/>
        <rFont val="Calibri"/>
        <family val="2"/>
      </rPr>
      <t xml:space="preserve">per evening </t>
    </r>
  </si>
  <si>
    <t>Consent in Terms of Scheme</t>
  </si>
  <si>
    <t>Subdivision of land (a) basic fee</t>
  </si>
  <si>
    <t xml:space="preserve">                                     (b) plus per subdivision + remainder</t>
  </si>
  <si>
    <t>Amendment of scheme (Rezoning)</t>
  </si>
  <si>
    <t>Broken seals penalty fee (Meter box)</t>
  </si>
  <si>
    <t>Single phase conventional connection</t>
  </si>
  <si>
    <t>Subdivision for government- subsidized townships for low-income housing project    (a) basic fee</t>
  </si>
  <si>
    <t xml:space="preserve">                                                 (b) plus per subdivision + remainder</t>
  </si>
  <si>
    <t>Subdivision of land ove 5 pieces of land (a) basic fee</t>
  </si>
  <si>
    <t xml:space="preserve">                                                                            (b) plus per subdivision</t>
  </si>
  <si>
    <t>Cancellation of approved layout plan</t>
  </si>
  <si>
    <t>Consolidation of land    (a) basic fee</t>
  </si>
  <si>
    <t xml:space="preserve">                                             (b) plus per component </t>
  </si>
  <si>
    <t>Processing of DFA applications (a) basic fee</t>
  </si>
  <si>
    <t>Preparation of service agreement (a) basic fee</t>
  </si>
  <si>
    <t xml:space="preserve">Relaxation of municipal omnibus servitudes </t>
  </si>
  <si>
    <t>Alteration, suspension and deletion of condition of approval relating to land (a) basic fee</t>
  </si>
  <si>
    <t>Development situated outside the area of a scheme</t>
  </si>
  <si>
    <t>Alteration, suspension and deletion of condition of tittle relating to land (a) basic fee</t>
  </si>
  <si>
    <t>Closure of municipal road</t>
  </si>
  <si>
    <t>Closure of public place</t>
  </si>
  <si>
    <t>BUILDING REGULATIONS - GUILT FINES</t>
  </si>
  <si>
    <t>Building prior to municipal approval</t>
  </si>
  <si>
    <t>occupying a building prior to issue of occupation certificate by municipality</t>
  </si>
  <si>
    <t>Deviation from approved plan to a material degree</t>
  </si>
  <si>
    <t>Changing the use of a building without consent of municipality and not complying with notice to cease the new use.</t>
  </si>
  <si>
    <t>Carrying out plumbing work by person other than a trained plumber or exempted person</t>
  </si>
  <si>
    <t>Putting into use a drainage system prior to inspection testing and approval by municipality</t>
  </si>
  <si>
    <t>No notice given for inspection and testing of sewer and drainage installation</t>
  </si>
  <si>
    <t>Backfilling drainage (sewer) installation prior to testing and approval</t>
  </si>
  <si>
    <t>No notice given for inspection of trenches or excavation prior to placing of concrete for foundation.</t>
  </si>
  <si>
    <t>Construction foundation before approval of trenches.</t>
  </si>
  <si>
    <t xml:space="preserve">Failing to comply with a notice to put into or lay open work or to carry out tests. </t>
  </si>
  <si>
    <t>Erecting or demolishinga building without providing sanitary facilities for employees.</t>
  </si>
  <si>
    <t>Demolishing a building without permission from municipality.</t>
  </si>
  <si>
    <t>Erecting or demolishing a building without erecting a hoarding.</t>
  </si>
  <si>
    <t>Leaving a building in course of demolition in a state dangerous to the public or any adjoining property.</t>
  </si>
  <si>
    <t>Failing to comply with a notice to remove rubble, rubbish and/or debris from a building site.</t>
  </si>
  <si>
    <t>Failing to comply with a notice to demolish, alter building which is dilapidated or in a state of disrepair.</t>
  </si>
  <si>
    <t>Failing to comply with a notice to demolish, alter or secure building, land or earthworkin such a manner that it will no longer be dangerous to live or property.</t>
  </si>
  <si>
    <t>Failing to comply with a notice to remove surplus material and matter from the site or land or public street or place arising from building or demolition work.</t>
  </si>
  <si>
    <t>Permitting sewage to enter a street, stormwater drain or stormwater system.</t>
  </si>
  <si>
    <t>Permitting stormwater to enter any sewer installation</t>
  </si>
  <si>
    <t>Failing to control access to a swimming pool</t>
  </si>
  <si>
    <t xml:space="preserve">Hindering or obstructing a building inspector ( authorised by council) in the exercise of his powers. </t>
  </si>
  <si>
    <t>No notice given of intention to erect or demolish a building</t>
  </si>
  <si>
    <t>Failing to comply with a notice to remove all persons occupying, working or being for any other purpose in a building which is dangerous to life.</t>
  </si>
  <si>
    <t>1.3.1</t>
  </si>
  <si>
    <t>1.4.1</t>
  </si>
  <si>
    <t>4.1.10</t>
  </si>
  <si>
    <t>19.3.1</t>
  </si>
  <si>
    <t>19.4.1</t>
  </si>
  <si>
    <t>19.5.1</t>
  </si>
  <si>
    <t>19.7.1</t>
  </si>
  <si>
    <t>19.10.</t>
  </si>
  <si>
    <t>20.10.</t>
  </si>
  <si>
    <t>20.20.</t>
  </si>
  <si>
    <t>25.10.</t>
  </si>
  <si>
    <t>25.20.</t>
  </si>
  <si>
    <r>
      <t xml:space="preserve">                                                        </t>
    </r>
    <r>
      <rPr>
        <sz val="14"/>
        <color indexed="8"/>
        <rFont val="Calibri"/>
        <family val="2"/>
      </rPr>
      <t>per day</t>
    </r>
  </si>
  <si>
    <t xml:space="preserve">HIRE OF STADIUM   </t>
  </si>
  <si>
    <t>30.4.1</t>
  </si>
  <si>
    <t>30.4.2</t>
  </si>
  <si>
    <t>30.4.3</t>
  </si>
  <si>
    <t>32.10.</t>
  </si>
  <si>
    <t>32.10.1</t>
  </si>
  <si>
    <t>32.10.2</t>
  </si>
  <si>
    <t>32.10.3</t>
  </si>
  <si>
    <t>32.10.4</t>
  </si>
  <si>
    <t>32.10.5</t>
  </si>
  <si>
    <t>32.10.6</t>
  </si>
  <si>
    <t>32.10.7</t>
  </si>
  <si>
    <t xml:space="preserve">ELECTRICITY </t>
  </si>
  <si>
    <t>Refuse bin</t>
  </si>
  <si>
    <t>Non- refundable tender deposits &lt; R6m</t>
  </si>
  <si>
    <t>Tender proposals &lt; (10 pages)</t>
  </si>
  <si>
    <t>Tender  proposals &gt; (10 pages)</t>
  </si>
  <si>
    <t>Non- refundable tender deposits &gt; R6m</t>
  </si>
  <si>
    <t>DEBTORS: COLLECTION FEES &amp; INTEREST</t>
  </si>
  <si>
    <t>Total amount to be recovered from the debtor in respect of items listed below shall not exceed the capital amount of the debt or R736.00 whichever is the lesser.</t>
  </si>
  <si>
    <t>Necessary ordinary letter, registered letter, facsimile or e-mail</t>
  </si>
  <si>
    <t>Necessary phone call, which is not a consultation (per call)</t>
  </si>
  <si>
    <t>At the request of the debtor, the drawing up and furnishing of a settlement account, other than the six monthly settlement account</t>
  </si>
  <si>
    <t>Correspondence received and attended to</t>
  </si>
  <si>
    <t>Necessary consultation with debtor</t>
  </si>
  <si>
    <t>Attending taxation</t>
  </si>
  <si>
    <t>Other necessary expenses not specifically provided for</t>
  </si>
  <si>
    <t>Tempering fee (twelve month  and less period)</t>
  </si>
  <si>
    <t>4.1.13</t>
  </si>
  <si>
    <t>4.1.14</t>
  </si>
  <si>
    <t>Permanent cut-off</t>
  </si>
  <si>
    <t>Tempering fee for the third time</t>
  </si>
  <si>
    <t>tempering fee for the second time</t>
  </si>
  <si>
    <t>Bank charges fees</t>
  </si>
  <si>
    <t>R/D Cheque</t>
  </si>
  <si>
    <t>Permanent     cut-off</t>
  </si>
  <si>
    <t>32.1.1</t>
  </si>
  <si>
    <t>32.1.2</t>
  </si>
  <si>
    <t>32.1.3</t>
  </si>
  <si>
    <t>32.1.4</t>
  </si>
  <si>
    <t>32.1.5</t>
  </si>
  <si>
    <t>32.1.6</t>
  </si>
  <si>
    <t>32.1.7</t>
  </si>
  <si>
    <t>Line (colour)</t>
  </si>
  <si>
    <t>Line and fill (colour)</t>
  </si>
  <si>
    <t>Photo (colour)</t>
  </si>
  <si>
    <t>Line (black &amp; white)</t>
  </si>
  <si>
    <t>Line and fill (black &amp; white)</t>
  </si>
  <si>
    <t>Photo (black &amp; white)</t>
  </si>
  <si>
    <t>32.2.1</t>
  </si>
  <si>
    <t>32.2.2</t>
  </si>
  <si>
    <t>32.2.3</t>
  </si>
  <si>
    <t>32.2.4</t>
  </si>
  <si>
    <t>32.2.5</t>
  </si>
  <si>
    <t>32.2.6</t>
  </si>
  <si>
    <t>32.3.1</t>
  </si>
  <si>
    <t>32.3.2</t>
  </si>
  <si>
    <t>32.3.3</t>
  </si>
  <si>
    <t>32.3.4</t>
  </si>
  <si>
    <t>32.3.5</t>
  </si>
  <si>
    <t>32.3.6</t>
  </si>
  <si>
    <t>32.4.1</t>
  </si>
  <si>
    <t>32.4.2</t>
  </si>
  <si>
    <t>32.4.3</t>
  </si>
  <si>
    <t>32.4.4</t>
  </si>
  <si>
    <t>32.4.5</t>
  </si>
  <si>
    <t>32.4.6</t>
  </si>
  <si>
    <t>32.10.8</t>
  </si>
  <si>
    <t>CD</t>
  </si>
  <si>
    <t>DVD</t>
  </si>
  <si>
    <t>DOMESTIC INDIGENT</t>
  </si>
  <si>
    <t>DOMESTIC CONVENTIONAL</t>
  </si>
  <si>
    <t xml:space="preserve">Basic charge </t>
  </si>
  <si>
    <t>%</t>
  </si>
  <si>
    <t>Removal of condemned foodstuffs per 500kg load</t>
  </si>
  <si>
    <t>Household  1 x per week</t>
  </si>
  <si>
    <t>1.1.1</t>
  </si>
  <si>
    <t xml:space="preserve">* Small business - Salons, car wash, </t>
  </si>
  <si>
    <t>* Industrial business - Plaza, Departments etc</t>
  </si>
  <si>
    <t>* Large business - China shops, etc</t>
  </si>
  <si>
    <t>* Medium business - Spares shop, mechanic, etc</t>
  </si>
  <si>
    <t>4.1.15</t>
  </si>
  <si>
    <t>4.1.16</t>
  </si>
  <si>
    <t>No purchases of electricity for more than three months but less than six months without notice to municipality</t>
  </si>
  <si>
    <t>No purchases of electricity for more than six months but less than twelve months without notice to municipality</t>
  </si>
  <si>
    <t>1:2.2</t>
  </si>
  <si>
    <t>Indigent customers</t>
  </si>
  <si>
    <t xml:space="preserve">Sports events/ Senior citizens                     per day </t>
  </si>
  <si>
    <t>NQUTHU  CEMETRIES</t>
  </si>
  <si>
    <t>For interment of an adult- Town residence</t>
  </si>
  <si>
    <t>For interment of a child - Town residence</t>
  </si>
  <si>
    <t>For interment of an adult- Non Town residence</t>
  </si>
  <si>
    <t>For interment of a child - Non Town residence</t>
  </si>
  <si>
    <t>Weekly (Small business, paid R1000 deposit)</t>
  </si>
  <si>
    <t>Weekly (Medium business, paid R1000 deposit)</t>
  </si>
  <si>
    <t>Weekly (Large business, paid R1000 deposit)</t>
  </si>
  <si>
    <t>Weekly (Industrial business, paid R1000 deposit)</t>
  </si>
  <si>
    <t>Child headed homes</t>
  </si>
  <si>
    <t>3.2.5</t>
  </si>
  <si>
    <t>3.2.6</t>
  </si>
  <si>
    <t>Interest on arrear accounts: will be charged on all arrear consumer account of 30 days or more at the rate of 8%</t>
  </si>
  <si>
    <t>NONDWENI  AREA CEMETRIES</t>
  </si>
  <si>
    <t>Hall hire Note1</t>
  </si>
  <si>
    <t>Hall hire Note2</t>
  </si>
  <si>
    <t>Hall hire Note3</t>
  </si>
  <si>
    <t>28.9.1</t>
  </si>
  <si>
    <t>Industrial Properties</t>
  </si>
  <si>
    <t>1.1.7</t>
  </si>
  <si>
    <t>Weekly (All commercials without deposit)</t>
  </si>
  <si>
    <t>1:1.42</t>
  </si>
  <si>
    <t>Vacant Property</t>
  </si>
  <si>
    <t>Public Worship</t>
  </si>
  <si>
    <t>Municipal</t>
  </si>
  <si>
    <t>3.1.9</t>
  </si>
  <si>
    <t>3.1.10</t>
  </si>
  <si>
    <t>Public Service Infrastructure</t>
  </si>
  <si>
    <t>Public Service Purpose</t>
  </si>
  <si>
    <t>Business and Commercial Properties</t>
  </si>
  <si>
    <t>1:2.26</t>
  </si>
  <si>
    <t>Mining Properties</t>
  </si>
  <si>
    <t>NOTE: BEFORE ISSUING OCCUPATION CERTIFICATE, OWNER SHOULD SETTLE OUTSTANDING ARREARS ON MUNICIPAL ACCOUNT.</t>
  </si>
  <si>
    <t>Single phase prepayment connection 60A (Integrated Single Phase (ISP ED)</t>
  </si>
  <si>
    <t>Three Phase prepayment connection 100A (Integrated Three Phase (ISP)</t>
  </si>
  <si>
    <t>Actual cost+20%</t>
  </si>
  <si>
    <t>1.2.2</t>
  </si>
  <si>
    <t>2 x per week</t>
  </si>
  <si>
    <t>1.2.3</t>
  </si>
  <si>
    <t>3 x per week</t>
  </si>
  <si>
    <t>1.2.4</t>
  </si>
  <si>
    <t>4 x per week</t>
  </si>
  <si>
    <t>1.2.5</t>
  </si>
  <si>
    <t>5 x per week</t>
  </si>
  <si>
    <t>1.2.6</t>
  </si>
  <si>
    <t>6 x per week</t>
  </si>
  <si>
    <t>1.2.7</t>
  </si>
  <si>
    <t>7 x per week</t>
  </si>
  <si>
    <t>Issue of clearance certificate</t>
  </si>
  <si>
    <t>26.1.1</t>
  </si>
  <si>
    <t>Shool Games  ( Pre-Primary/Primary schools) per day</t>
  </si>
  <si>
    <t>Laminating A1</t>
  </si>
  <si>
    <t>Laminating A0</t>
  </si>
  <si>
    <t>32.10.9</t>
  </si>
  <si>
    <t>32.10.10</t>
  </si>
  <si>
    <t xml:space="preserve">(a) Temporal advertising sign </t>
  </si>
  <si>
    <t>21.1.1</t>
  </si>
  <si>
    <t>(i) In respect of general advertisments of a commecial nature (events)</t>
  </si>
  <si>
    <t>21.1.1.1</t>
  </si>
  <si>
    <t>Up to 100 posters</t>
  </si>
  <si>
    <t>21.1.1.2</t>
  </si>
  <si>
    <t xml:space="preserve">Each poster thereafter, an additional </t>
  </si>
  <si>
    <t>21.1.1.3</t>
  </si>
  <si>
    <t xml:space="preserve">Refundable deposit </t>
  </si>
  <si>
    <t>21.1.2</t>
  </si>
  <si>
    <t>(ii) in respect of general advertisments for awareness compaigns with commecial content logo:</t>
  </si>
  <si>
    <t>21.1.2.1</t>
  </si>
  <si>
    <t>21.1.2.2</t>
  </si>
  <si>
    <t>21.1.2.3</t>
  </si>
  <si>
    <t>21.1.3</t>
  </si>
  <si>
    <t xml:space="preserve">(iii) In respect of general advertisment for non-profit organizations (subject to submission of a NPO certificate from a relevent authority </t>
  </si>
  <si>
    <t>21.1.3.1</t>
  </si>
  <si>
    <t>21.1.3.2</t>
  </si>
  <si>
    <t>21.1.3.3</t>
  </si>
  <si>
    <t>21.1.4</t>
  </si>
  <si>
    <t>(iv) In respect of election advertisments, per party/ per candidate</t>
  </si>
  <si>
    <t>21.1.4.1</t>
  </si>
  <si>
    <t xml:space="preserve">Posters (unlimited number) </t>
  </si>
  <si>
    <t>21.1.4.2</t>
  </si>
  <si>
    <t>21.1.5</t>
  </si>
  <si>
    <t>(v) Banners:</t>
  </si>
  <si>
    <t>21.1.5.1</t>
  </si>
  <si>
    <t>Per banner</t>
  </si>
  <si>
    <t>21.1.5.2</t>
  </si>
  <si>
    <t>Removal of posters, should council be required to remove any poster (per poster)</t>
  </si>
  <si>
    <t>The deposit amount</t>
  </si>
  <si>
    <t xml:space="preserve">(b) Aerial Advertisment </t>
  </si>
  <si>
    <t>21.3.1</t>
  </si>
  <si>
    <t>(i) Application fee</t>
  </si>
  <si>
    <t>21.3.2</t>
  </si>
  <si>
    <t xml:space="preserve">(ii) Annual display fee per sign </t>
  </si>
  <si>
    <t xml:space="preserve">( c) Advertising Vehicles </t>
  </si>
  <si>
    <t>21.4.1</t>
  </si>
  <si>
    <t>21.4.2</t>
  </si>
  <si>
    <t xml:space="preserve">(d) Building attachement Signs </t>
  </si>
  <si>
    <t>21.5.1</t>
  </si>
  <si>
    <t>21.5.2</t>
  </si>
  <si>
    <t>(ii) Annual administration fee</t>
  </si>
  <si>
    <t xml:space="preserve">(e ) Electric and Illuminated Signs </t>
  </si>
  <si>
    <t>21.6.1</t>
  </si>
  <si>
    <t xml:space="preserve">(i) Application fee </t>
  </si>
  <si>
    <t>21.6.2</t>
  </si>
  <si>
    <t xml:space="preserve">(ii) A rental rate per m²/ month for electronic advertising signs irrespective of where the sign is erected on private or council property </t>
  </si>
  <si>
    <t xml:space="preserve">(f) Ground signs (excluding billboards) </t>
  </si>
  <si>
    <t>21.7.1</t>
  </si>
  <si>
    <t>21.7.2</t>
  </si>
  <si>
    <t xml:space="preserve">(ii) Encroachment fee (council land) per square metre for each sign type </t>
  </si>
  <si>
    <t>21.7.3</t>
  </si>
  <si>
    <t xml:space="preserve">Annual display fee per sign </t>
  </si>
  <si>
    <t xml:space="preserve">(g) Projecting signs </t>
  </si>
  <si>
    <t>21.8.1</t>
  </si>
  <si>
    <t>21.8.2</t>
  </si>
  <si>
    <t>21.8.3</t>
  </si>
  <si>
    <t xml:space="preserve">(h) Estate Agents Boards </t>
  </si>
  <si>
    <t>21.9.1</t>
  </si>
  <si>
    <t>(i) Registration fee (per agent)</t>
  </si>
  <si>
    <t>21.9.2</t>
  </si>
  <si>
    <t xml:space="preserve">(ii) Advertising Deposit (per agent)-non refundable </t>
  </si>
  <si>
    <t>21.9.3</t>
  </si>
  <si>
    <t>(iii) Annual display fee</t>
  </si>
  <si>
    <t xml:space="preserve">(i) Portable boards </t>
  </si>
  <si>
    <t>21.10.1</t>
  </si>
  <si>
    <t>21.10.2</t>
  </si>
  <si>
    <t xml:space="preserve">(j) Veranda/Under Canopy Signs </t>
  </si>
  <si>
    <t>21.11.1</t>
  </si>
  <si>
    <t>21.11.2</t>
  </si>
  <si>
    <t xml:space="preserve">(k) Wall signs/ Fascia Signs </t>
  </si>
  <si>
    <t>21.12.1</t>
  </si>
  <si>
    <t>21.12.2</t>
  </si>
  <si>
    <t xml:space="preserve">(l) Street furniture Signs </t>
  </si>
  <si>
    <t>21.13.1</t>
  </si>
  <si>
    <t>21.13.2</t>
  </si>
  <si>
    <t>(m) Street light/ Street pole sign, etc</t>
  </si>
  <si>
    <t>21.14.1</t>
  </si>
  <si>
    <t>21.14.2</t>
  </si>
  <si>
    <t>(ii) Annual display fee per pole</t>
  </si>
  <si>
    <t xml:space="preserve">(n) Billboards </t>
  </si>
  <si>
    <t>21.15.1</t>
  </si>
  <si>
    <t>21.15.2</t>
  </si>
  <si>
    <t>(ii) Annual display fee per sign-private property (Billboards &lt; 1m²)</t>
  </si>
  <si>
    <t>21.15.3</t>
  </si>
  <si>
    <t>(ii) Annual display fee per sign-private property (Billboards &gt; 1m²)</t>
  </si>
  <si>
    <t>21.15.4</t>
  </si>
  <si>
    <t>(iii) Annual display fee per sign-council property (Billboards &lt; 1m²)</t>
  </si>
  <si>
    <t>21.15.5</t>
  </si>
  <si>
    <t>(iii) Annual display fee per sign-council property ((Billboards &gt; 1m²)</t>
  </si>
  <si>
    <t xml:space="preserve">(o) Headline Poster </t>
  </si>
  <si>
    <t>21.16.1</t>
  </si>
  <si>
    <t>21.16.2</t>
  </si>
  <si>
    <t xml:space="preserve">(ii) Annual display per sign </t>
  </si>
  <si>
    <t xml:space="preserve">(p) Penalties </t>
  </si>
  <si>
    <t>21.17.1</t>
  </si>
  <si>
    <t xml:space="preserve">(i) For erection of any sign without approval, per week </t>
  </si>
  <si>
    <t>21.17.2</t>
  </si>
  <si>
    <t>(ii) For the erection of any billboard without approval, per week</t>
  </si>
  <si>
    <t>21.17.3</t>
  </si>
  <si>
    <t xml:space="preserve">(ii) For the erection of any poster without approval, per week </t>
  </si>
  <si>
    <t>REFUSE REMOVAL (WRECKAGES AND OTHE REFUSE)</t>
  </si>
  <si>
    <t>Pensioners refuse charges</t>
  </si>
  <si>
    <t>All households</t>
  </si>
  <si>
    <t>3.2.2.1</t>
  </si>
  <si>
    <t>Overdue library material charges are programmed by DAC (Arts &amp; Culture) in our lending system (SLIMS).</t>
  </si>
  <si>
    <t>DOMESTIC PREPAID TARIFFS</t>
  </si>
  <si>
    <r>
      <rPr>
        <b/>
        <sz val="18"/>
        <color indexed="8"/>
        <rFont val="Calibri"/>
        <family val="2"/>
      </rPr>
      <t>4)</t>
    </r>
    <r>
      <rPr>
        <sz val="18"/>
        <color indexed="8"/>
        <rFont val="Calibri"/>
        <family val="2"/>
      </rPr>
      <t xml:space="preserve"> Safeguard the financial sustainability of the municipality and ensuring that tariff increases are locked in before the start of the financial year</t>
    </r>
  </si>
  <si>
    <t>CONTROL OF UNDERTAKINGS THAT SELL LIQUOR TO THE PUBLIC</t>
  </si>
  <si>
    <t>UB14/01</t>
  </si>
  <si>
    <t>Paragraph 3, Section 3.1 (1(a) and (b)</t>
  </si>
  <si>
    <t>A licensee who contravenes the trading days and hours for sale and consumption of liquor on licensed premises as per the schedule.</t>
  </si>
  <si>
    <t>R200.00 per extended hour</t>
  </si>
  <si>
    <t>UB14/02</t>
  </si>
  <si>
    <t>Paragraph 3, Section 3.1 (2)</t>
  </si>
  <si>
    <t>A licensee who allows consumption of liquor on the licensed premises at a time when the sale of liquor is not permitted</t>
  </si>
  <si>
    <r>
      <t>1</t>
    </r>
    <r>
      <rPr>
        <vertAlign val="superscript"/>
        <sz val="9"/>
        <color indexed="8"/>
        <rFont val="Calibri"/>
        <family val="2"/>
      </rPr>
      <t>st</t>
    </r>
    <r>
      <rPr>
        <sz val="9"/>
        <color indexed="8"/>
        <rFont val="Calibri"/>
        <family val="2"/>
      </rPr>
      <t xml:space="preserve"> Offense: R500, 2</t>
    </r>
    <r>
      <rPr>
        <vertAlign val="superscript"/>
        <sz val="9"/>
        <color indexed="8"/>
        <rFont val="Calibri"/>
        <family val="2"/>
      </rPr>
      <t>nd</t>
    </r>
    <r>
      <rPr>
        <sz val="9"/>
        <color indexed="8"/>
        <rFont val="Calibri"/>
        <family val="2"/>
      </rPr>
      <t xml:space="preserve"> Offense: R1000, 3</t>
    </r>
    <r>
      <rPr>
        <vertAlign val="superscript"/>
        <sz val="9"/>
        <color indexed="8"/>
        <rFont val="Calibri"/>
        <family val="2"/>
      </rPr>
      <t>rd</t>
    </r>
    <r>
      <rPr>
        <sz val="9"/>
        <color indexed="8"/>
        <rFont val="Calibri"/>
        <family val="2"/>
      </rPr>
      <t xml:space="preserve"> Offense: Report matter to Liquor Board.</t>
    </r>
  </si>
  <si>
    <t>UB14/03</t>
  </si>
  <si>
    <t>Paragraph 3, Section 3.1 (6)</t>
  </si>
  <si>
    <t xml:space="preserve">A licensee who continues to sell liquor to the public during the period in which the standard days and hours of trading in liquor have been suspended, amended and revoked. </t>
  </si>
  <si>
    <t>UB14/04</t>
  </si>
  <si>
    <t>Paragraph 4, Section 4.1 (6)(g) and (h)</t>
  </si>
  <si>
    <t>The owner or the person in charge of an establishment sells liquor on un-licensed premises.</t>
  </si>
  <si>
    <t>R1000.00 and confiscation of liquor on unlicensed premises</t>
  </si>
  <si>
    <t>UB14/05</t>
  </si>
  <si>
    <t>Paragraph 5 (5)</t>
  </si>
  <si>
    <t>A Licensee who continues to sell liquor to the public during the period in which the extended days and hours of liquor trading have been suspended, removed or revoked.</t>
  </si>
  <si>
    <t>UB14/06</t>
  </si>
  <si>
    <t>Paragraph 7 (1)</t>
  </si>
  <si>
    <t>The licensee or person in charge fails to ensure that the relevant approval relating to hours of trade and zoning together with the population certificate are present and displayed on the premises.</t>
  </si>
  <si>
    <t>RELATING TO KEEPING OF ANIMALS AND BIRDS EXCLUDING DOGS</t>
  </si>
  <si>
    <t>UB20/01</t>
  </si>
  <si>
    <t>Section 1</t>
  </si>
  <si>
    <t>Keeping any animal or bird in any stable so constructed or so situated that the animals or kept therein are likely  to cause a nuisance or constitute a danger to health, or on premises which the Environmental Health Officer shall certify to be unfit for the purpose</t>
  </si>
  <si>
    <t>UB20/02</t>
  </si>
  <si>
    <t>Section 2</t>
  </si>
  <si>
    <t>Keeping any animal or bird other than a domestic pet or small bird in a cage, in any sleeping or living apartment in any dwelling-house or residential building.</t>
  </si>
  <si>
    <t>UB20/03</t>
  </si>
  <si>
    <t>Section 3</t>
  </si>
  <si>
    <t>Keeping or selling or slaughtering any livestock or poultry on any premises within the Council’s area of jurisdiction except in Traditional Communities and on building</t>
  </si>
  <si>
    <t>UB20/04</t>
  </si>
  <si>
    <t>Section 4</t>
  </si>
  <si>
    <t>Erecting any stable or conveying any existing building for use as a stable for any purposes within any municipal zoned area without Council’s consent.</t>
  </si>
  <si>
    <t>UB20/05</t>
  </si>
  <si>
    <t>Section 5</t>
  </si>
  <si>
    <t>Erecting or using as a fowl-house or aviary any structure which does not comply the municipality specification</t>
  </si>
  <si>
    <t>UB20/06</t>
  </si>
  <si>
    <t>Section 6</t>
  </si>
  <si>
    <r>
      <t>Keeping more than 10 head of live poultry on any property of a lesser extent than 5000m</t>
    </r>
    <r>
      <rPr>
        <vertAlign val="superscript"/>
        <sz val="9"/>
        <color indexed="8"/>
        <rFont val="Calibri"/>
        <family val="2"/>
      </rPr>
      <t xml:space="preserve">2 </t>
    </r>
    <r>
      <rPr>
        <sz val="9"/>
        <color indexed="8"/>
        <rFont val="Calibri"/>
        <family val="2"/>
      </rPr>
      <t xml:space="preserve"> within any residential area in the Council’s area of jurisdiction</t>
    </r>
  </si>
  <si>
    <t>UB20/07</t>
  </si>
  <si>
    <t>Section 7</t>
  </si>
  <si>
    <t>Keeping live poultry for sale on any premises within any residential area of the Council’s area of jurisdiction.</t>
  </si>
  <si>
    <t>UB20/08</t>
  </si>
  <si>
    <t>Section 8</t>
  </si>
  <si>
    <t>Keeping any poultry on any premises in any part of the Council’s area of jurisdiction unless he shall keep such poultry in a properly constructed fowl-house with a runway enclosed with wire netting.</t>
  </si>
  <si>
    <t>UB20/09</t>
  </si>
  <si>
    <t>Section 9</t>
  </si>
  <si>
    <t>Keeping birds (including homing pigeons) or rabbits within the Council’s area of jurisdiction without the consent of the Council.</t>
  </si>
  <si>
    <t>UB20/10</t>
  </si>
  <si>
    <t>Section 10</t>
  </si>
  <si>
    <t>Keeping on his premises any animal or bird which, by reason of continued howling, crowing or making other noise, disturbs the public peace or is a source of nuisance to the neighbourhood.</t>
  </si>
  <si>
    <t>UB20/11</t>
  </si>
  <si>
    <t>Section 12</t>
  </si>
  <si>
    <t>Permitting or allowing any livestock to be on any street or a public place except while such livestock is being transported in or on a vehicle or except with the prior written consent of the Council and in compliance with any conditions imposed by it, leaving any livestock or allowing it to be in a place from where it may stray onto any street or public place.</t>
  </si>
  <si>
    <t>UB20/12</t>
  </si>
  <si>
    <t>Section 13</t>
  </si>
  <si>
    <t>Keeping any livestock within the Council’s area of jurisdiction except in any area zoned for agricultural purposes in terms of any approved Town Planning Scheme or on a farm or in a Traditional Community or Traditional Council area as defined in these bylaws.</t>
  </si>
  <si>
    <t>UB20/13</t>
  </si>
  <si>
    <t>Section 14</t>
  </si>
  <si>
    <t>Keeping any on any premises within the Council’s area of jurisdiction any ferocious or dangerous animal. Wild animals may be kept provided that the written consent of the Council has been obtained, and subject to any conditions which may be prescribed in such written consent.</t>
  </si>
  <si>
    <t>UB20/14</t>
  </si>
  <si>
    <t>Section 15</t>
  </si>
  <si>
    <t>Keeping two cats on any premises within the Council’s area of jurisdiction.</t>
  </si>
  <si>
    <t>UB20/15</t>
  </si>
  <si>
    <t>Section 16</t>
  </si>
  <si>
    <t>Keeping bees on any premises in the Council’s area of jurisdiction, with the exception of a farm as defined in these bylaws.</t>
  </si>
  <si>
    <t>RELATING TO THE KEEPING OF DOGS</t>
  </si>
  <si>
    <t>UB21/01</t>
  </si>
  <si>
    <t>Section 1 (a)</t>
  </si>
  <si>
    <t>Keeping any dog which is ferocious or vicious unless such a dog is kept on a lead or chain so that lawful visitors to the premises are safe from attack.</t>
  </si>
  <si>
    <t>UB21/02</t>
  </si>
  <si>
    <t>Section 1 (b)</t>
  </si>
  <si>
    <r>
      <t>Keeping any dog on any premises where such premises are not properly surrounded by a fence of such material as such ensure that such dog is confined to such premises, or suitably enclosed area of  not less than 70m</t>
    </r>
    <r>
      <rPr>
        <vertAlign val="superscript"/>
        <sz val="9"/>
        <color indexed="8"/>
        <rFont val="Calibri"/>
        <family val="2"/>
      </rPr>
      <t xml:space="preserve">2 </t>
    </r>
    <r>
      <rPr>
        <sz val="9"/>
        <color indexed="8"/>
        <rFont val="Calibri"/>
        <family val="2"/>
      </rPr>
      <t>in which any dog can be confined.</t>
    </r>
  </si>
  <si>
    <t>UB21/03</t>
  </si>
  <si>
    <t>Section 2 (c)</t>
  </si>
  <si>
    <t>Keeping any bitch in season unless he keeps such a bitch under proper control so as to prevent her from being nuisance to the neighbours</t>
  </si>
  <si>
    <t>UB21/04</t>
  </si>
  <si>
    <t>Section 2 (d)</t>
  </si>
  <si>
    <t>Keeping more than two dogs without the consent in writing of the Council</t>
  </si>
  <si>
    <t>R100.00 per dog and apply for permit for additional dogs</t>
  </si>
  <si>
    <t>UB21/05</t>
  </si>
  <si>
    <t>Any person breeding dogs without municipal relevant body permission (KUSA – Kennel Union of South Africa)</t>
  </si>
  <si>
    <t>UB21/06</t>
  </si>
  <si>
    <t>Section 2 (e)</t>
  </si>
  <si>
    <t>Keeping any dog for which no valid license is held within the Municipal Council area</t>
  </si>
  <si>
    <t>UB21/07</t>
  </si>
  <si>
    <t>Section 2 (f)</t>
  </si>
  <si>
    <t>Keeping any dog for which he does not hold a valid rabies inoculation certificate.</t>
  </si>
  <si>
    <t>UB21/08</t>
  </si>
  <si>
    <t>Section 2 (g)</t>
  </si>
  <si>
    <t>Keeping any dog which attacks, bites or savages any person, unless it can be proved that such action was in defence of the owner or person keeping the dog, their dependants</t>
  </si>
  <si>
    <t>R1000.00 and be taken to SAPCA or put down</t>
  </si>
  <si>
    <t>UB21/09</t>
  </si>
  <si>
    <t>Section 2 (h)</t>
  </si>
  <si>
    <t>Keeping any dog which, by reason of continued barking, yelping, howling or making other noises, disturbs the public peace or is a source of nuisance to the neighbourhood.</t>
  </si>
  <si>
    <t>UB21/10</t>
  </si>
  <si>
    <t>Allowing any dog being his property or in his charge to be in any street or place to which the public has access unless it is on a leash by the person or under some form of bodily restraint</t>
  </si>
  <si>
    <t>MUNICIPAL POUND</t>
  </si>
  <si>
    <t>UB15/01</t>
  </si>
  <si>
    <t xml:space="preserve"> SECTION  28 OF POUND ACT</t>
  </si>
  <si>
    <t>Transport Fees</t>
  </si>
  <si>
    <t>The kilometres Tariff for the vehicle which in the discretion of the pound keeper, is reasonable necessary to transport relevant animal to the pound, as determined by Automobile Association (AA) SA from time to time.</t>
  </si>
  <si>
    <t>UB15/02</t>
  </si>
  <si>
    <t>SECTION  28 OF POUND ACT</t>
  </si>
  <si>
    <t>All inclusive pound fee, which includes:</t>
  </si>
  <si>
    <r>
      <t>a)</t>
    </r>
    <r>
      <rPr>
        <sz val="7"/>
        <color indexed="8"/>
        <rFont val="Times New Roman"/>
        <family val="1"/>
      </rPr>
      <t xml:space="preserve">       </t>
    </r>
    <r>
      <rPr>
        <sz val="9"/>
        <color indexed="8"/>
        <rFont val="Calibri"/>
        <family val="2"/>
      </rPr>
      <t>The pound fee</t>
    </r>
  </si>
  <si>
    <r>
      <t>b)</t>
    </r>
    <r>
      <rPr>
        <sz val="7"/>
        <color indexed="8"/>
        <rFont val="Times New Roman"/>
        <family val="1"/>
      </rPr>
      <t xml:space="preserve">       </t>
    </r>
    <r>
      <rPr>
        <sz val="9"/>
        <color indexed="8"/>
        <rFont val="Calibri"/>
        <family val="2"/>
      </rPr>
      <t>A tending fee</t>
    </r>
  </si>
  <si>
    <r>
      <t>c)</t>
    </r>
    <r>
      <rPr>
        <sz val="7"/>
        <color indexed="8"/>
        <rFont val="Times New Roman"/>
        <family val="1"/>
      </rPr>
      <t xml:space="preserve">        </t>
    </r>
    <r>
      <rPr>
        <sz val="9"/>
        <color indexed="8"/>
        <rFont val="Calibri"/>
        <family val="2"/>
      </rPr>
      <t>Dipping / spraying fees</t>
    </r>
  </si>
  <si>
    <r>
      <t>d)</t>
    </r>
    <r>
      <rPr>
        <sz val="7"/>
        <color indexed="8"/>
        <rFont val="Times New Roman"/>
        <family val="1"/>
      </rPr>
      <t xml:space="preserve">       </t>
    </r>
    <r>
      <rPr>
        <sz val="9"/>
        <color indexed="8"/>
        <rFont val="Calibri"/>
        <family val="2"/>
      </rPr>
      <t>Wound dressing costs and fees</t>
    </r>
  </si>
  <si>
    <r>
      <t>e)</t>
    </r>
    <r>
      <rPr>
        <sz val="7"/>
        <color indexed="8"/>
        <rFont val="Times New Roman"/>
        <family val="1"/>
      </rPr>
      <t xml:space="preserve">       </t>
    </r>
    <r>
      <rPr>
        <sz val="9"/>
        <color indexed="8"/>
        <rFont val="Calibri"/>
        <family val="2"/>
      </rPr>
      <t>Medications costs and fees</t>
    </r>
  </si>
  <si>
    <r>
      <t>f)</t>
    </r>
    <r>
      <rPr>
        <sz val="7"/>
        <color indexed="8"/>
        <rFont val="Times New Roman"/>
        <family val="1"/>
      </rPr>
      <t xml:space="preserve">        </t>
    </r>
    <r>
      <rPr>
        <sz val="9"/>
        <color indexed="8"/>
        <rFont val="Calibri"/>
        <family val="2"/>
      </rPr>
      <t>Veterinarian fees</t>
    </r>
  </si>
  <si>
    <r>
      <t xml:space="preserve">         </t>
    </r>
    <r>
      <rPr>
        <sz val="9"/>
        <color indexed="8"/>
        <rFont val="Calibri"/>
        <family val="2"/>
      </rPr>
      <t>I.</t>
    </r>
    <r>
      <rPr>
        <sz val="7"/>
        <color indexed="8"/>
        <rFont val="Times New Roman"/>
        <family val="1"/>
      </rPr>
      <t xml:space="preserve">            </t>
    </r>
    <r>
      <rPr>
        <sz val="9"/>
        <color indexed="8"/>
        <rFont val="Calibri"/>
        <family val="2"/>
      </rPr>
      <t>R20.00 per day for any pig, sheep, goat, dog or cat.</t>
    </r>
  </si>
  <si>
    <r>
      <t xml:space="preserve">        </t>
    </r>
    <r>
      <rPr>
        <sz val="9"/>
        <color indexed="8"/>
        <rFont val="Calibri"/>
        <family val="2"/>
      </rPr>
      <t>II.</t>
    </r>
    <r>
      <rPr>
        <sz val="7"/>
        <color indexed="8"/>
        <rFont val="Times New Roman"/>
        <family val="1"/>
      </rPr>
      <t xml:space="preserve">            </t>
    </r>
    <r>
      <rPr>
        <sz val="9"/>
        <color indexed="8"/>
        <rFont val="Calibri"/>
        <family val="2"/>
      </rPr>
      <t>R60.00 per day for any other animal</t>
    </r>
  </si>
  <si>
    <t>UB 15/03</t>
  </si>
  <si>
    <t>SECTION 28 OF POUND ACT</t>
  </si>
  <si>
    <t xml:space="preserve">TRESSPASSING </t>
  </si>
  <si>
    <t xml:space="preserve">                                                   PUBLIC TRANSPORT BYLAW AND TARRIFS </t>
  </si>
  <si>
    <t>PUBLIC TRANSPORT</t>
  </si>
  <si>
    <t>FINE CODE</t>
  </si>
  <si>
    <t>SECTION</t>
  </si>
  <si>
    <t>DESCRIPTION</t>
  </si>
  <si>
    <t>APPROVED FINE</t>
  </si>
  <si>
    <t>UB16/01</t>
  </si>
  <si>
    <t>Paragraph 4, Section (2)</t>
  </si>
  <si>
    <t>Stopping of a taxi, midi bus, a taxi meter cab, causing traffic congestion in the street.</t>
  </si>
  <si>
    <t>UB16/02</t>
  </si>
  <si>
    <t>Section 5 (1)</t>
  </si>
  <si>
    <t>Stopping a taxi, midi bus, a taxi meter cab foe the purpose of picking up passengers not in a stopping place designated by the Council.</t>
  </si>
  <si>
    <t>UB16/03</t>
  </si>
  <si>
    <t>Paragraph 11, Section (1)(a)</t>
  </si>
  <si>
    <t>Failing to affix the rank permit disk on the left hand side of the wind screen.</t>
  </si>
  <si>
    <t>UB16/04</t>
  </si>
  <si>
    <t>Paragraph 11, Section (b)</t>
  </si>
  <si>
    <t>Failing to renew the rank permit from the Council.</t>
  </si>
  <si>
    <t>UB16/05</t>
  </si>
  <si>
    <t>Section (1)</t>
  </si>
  <si>
    <t>Using force or threat forcing passengers to use a taxi meter cab, taxi or bus</t>
  </si>
  <si>
    <t>UB16/06</t>
  </si>
  <si>
    <t>Section 16(1)</t>
  </si>
  <si>
    <t>Conveying of deceased person with a vehicle classified as Public Transport</t>
  </si>
  <si>
    <t xml:space="preserve">                                         </t>
  </si>
  <si>
    <r>
      <t xml:space="preserve">                                            </t>
    </r>
    <r>
      <rPr>
        <b/>
        <sz val="11"/>
        <color indexed="8"/>
        <rFont val="Calibri"/>
        <family val="2"/>
      </rPr>
      <t>GENERAL AND NUISAINCE BYLAWS  AND TARRIFS</t>
    </r>
  </si>
  <si>
    <t>GENERAL AND NUISANCE</t>
  </si>
  <si>
    <t>UB10/01</t>
  </si>
  <si>
    <t>Paragraph 2, (a)(b)</t>
  </si>
  <si>
    <t>A person engaging indecent behaviour (urinating in a public area).</t>
  </si>
  <si>
    <t>UB10/02</t>
  </si>
  <si>
    <t>Paragraph 2.1, (a)(b)</t>
  </si>
  <si>
    <t>A person using indecent offensive language or sing indecent song in public places or streets</t>
  </si>
  <si>
    <t>UB10/03</t>
  </si>
  <si>
    <t>Paragraph 2.2, (a)(b)</t>
  </si>
  <si>
    <t>A person committing an act of loitering for a purpose of prostitution in public places or streets.</t>
  </si>
  <si>
    <t>UB10/04</t>
  </si>
  <si>
    <t>Paragraph2.3 Section 2 (1)</t>
  </si>
  <si>
    <t>A person committing or performing any act causing an injury to a person.</t>
  </si>
  <si>
    <t>UB10/05</t>
  </si>
  <si>
    <t>Paragraph 2.4 Section 1(a)(b)</t>
  </si>
  <si>
    <t>A person committing any act of loitering in a street or public place.</t>
  </si>
  <si>
    <t>UB10/06</t>
  </si>
  <si>
    <t>Paragraph 2.5 (a)(b)</t>
  </si>
  <si>
    <t>A person obstructing a public road or street.</t>
  </si>
  <si>
    <t>UB10/07</t>
  </si>
  <si>
    <t>Paragraph 2.6 (a)(b)</t>
  </si>
  <si>
    <t>A person sleeping or camping in a place owned by a Council or state</t>
  </si>
  <si>
    <t>UB10/08</t>
  </si>
  <si>
    <t>Paragraph 2.7 (1)(2)</t>
  </si>
  <si>
    <t>A person convening, holding or organising illegally gathering meetings in a street or place owned by the Council.</t>
  </si>
  <si>
    <t>UB10/09</t>
  </si>
  <si>
    <t>Paragraph 2.8 (1)(2)</t>
  </si>
  <si>
    <t xml:space="preserve">A person conducting street collection without being authorised by the Council </t>
  </si>
  <si>
    <t>UB10/10</t>
  </si>
  <si>
    <t>Paragraph 3 (a)(b)(c)</t>
  </si>
  <si>
    <t>A person removing lateral support from any premises or streets that may create a source of danger to life.</t>
  </si>
  <si>
    <t>UB10/11</t>
  </si>
  <si>
    <t>Paragraph 4 section 1</t>
  </si>
  <si>
    <t>A person drinking or consuming alcohol on the street.</t>
  </si>
  <si>
    <t>UB10/12</t>
  </si>
  <si>
    <t>Paragraph 4 section (1)(a)</t>
  </si>
  <si>
    <t>A person moving or interfering with the municipal property without the consent of the Council.</t>
  </si>
  <si>
    <t>UB10/13</t>
  </si>
  <si>
    <t>Paragraph 5.1 section 1</t>
  </si>
  <si>
    <t>The occupier creating a nuisance or noise on a high level.</t>
  </si>
  <si>
    <t xml:space="preserve">                                         PUBLIC ROADS AND MUNIPAL STREET BYLAWS TARRIFS</t>
  </si>
  <si>
    <t>PUBLIC ROADS AND MUNICIPAL STREETS</t>
  </si>
  <si>
    <t>NAME</t>
  </si>
  <si>
    <t>UB22/01</t>
  </si>
  <si>
    <t>Section 3 (1)</t>
  </si>
  <si>
    <t>Obstructing a public road or street with any form of object</t>
  </si>
  <si>
    <t>UB22/02</t>
  </si>
  <si>
    <t>Section 4 (1)</t>
  </si>
  <si>
    <t>Excavating or making any hole trench, pit, tunnel or remove any soil on a public road/street without prior consent of the Council.</t>
  </si>
  <si>
    <t>UB22/03</t>
  </si>
  <si>
    <t>Section 7 (1)</t>
  </si>
  <si>
    <t>Off-loading on a public road any materials or goods which are likely to cause damage to the road.</t>
  </si>
  <si>
    <t>UB22/04</t>
  </si>
  <si>
    <t>Section 8 (1)</t>
  </si>
  <si>
    <t>Dropping or placing any substances that may interfere with the cleanliness of the public road.</t>
  </si>
  <si>
    <t>R500 or three months imprisonment or both</t>
  </si>
  <si>
    <t xml:space="preserve">    NQUTHU MUNICIPALITY</t>
  </si>
  <si>
    <t>2nd request calculation for clearance figures (same property)</t>
  </si>
  <si>
    <t>Submission /application to erect network towers</t>
  </si>
  <si>
    <t>Pensioners &amp; Disabled owners - Residential</t>
  </si>
  <si>
    <t>Pensioners  &amp; Disabled owners - Vacant sites</t>
  </si>
  <si>
    <t xml:space="preserve">Development properties                                                                         • From years 0 – 4          =   75% rebate
• From years 5 – 6          =   50% rebate
• From years 7onward  =  10%
</t>
  </si>
  <si>
    <r>
      <t xml:space="preserve">            </t>
    </r>
    <r>
      <rPr>
        <b/>
        <sz val="12"/>
        <color indexed="8"/>
        <rFont val="Calibri"/>
        <family val="2"/>
      </rPr>
      <t>KEEPING OF ANIMALS BYLAWS, ANIMAL POUND BYLAWS AND TARRIFS</t>
    </r>
  </si>
  <si>
    <t xml:space="preserve">Each aplication for supply of electricity  for commercial properties shall pay the municipality deposit for which is sufficient cover the  property concerned for two months or a fixed charge of R 7 500.00 </t>
  </si>
  <si>
    <t xml:space="preserve">New electricity connections will be made after a written quotation is obtained and approved from Director Technical Services and payment effected in full in accordance with NRS 047 Standards.                                                                                      Residential customers will pay the deposit as determined by the Manager Revenue based on two months consumption (average or actual consumption) of each consumer.                               </t>
  </si>
  <si>
    <t>Split meter 20A (Intergrated Single Phase)</t>
  </si>
  <si>
    <t>Per copy - all towns (hard copy) - soft copy is free</t>
  </si>
  <si>
    <t>BUILDING PLAN FEES 21/22</t>
  </si>
  <si>
    <t>2022/2023</t>
  </si>
  <si>
    <r>
      <rPr>
        <b/>
        <sz val="18"/>
        <color indexed="8"/>
        <rFont val="Calibri"/>
        <family val="2"/>
      </rPr>
      <t>1)</t>
    </r>
    <r>
      <rPr>
        <sz val="18"/>
        <color indexed="8"/>
        <rFont val="Calibri"/>
        <family val="2"/>
      </rPr>
      <t xml:space="preserve"> The municipality in preparation of its tariffs has taken CPI, inflation forecast</t>
    </r>
    <r>
      <rPr>
        <b/>
        <u val="single"/>
        <sz val="18"/>
        <color indexed="8"/>
        <rFont val="Calibri"/>
        <family val="2"/>
      </rPr>
      <t xml:space="preserve"> (5.3%)</t>
    </r>
    <r>
      <rPr>
        <sz val="18"/>
        <color indexed="8"/>
        <rFont val="Calibri"/>
        <family val="2"/>
      </rPr>
      <t xml:space="preserve"> into consideration.</t>
    </r>
  </si>
  <si>
    <r>
      <rPr>
        <b/>
        <sz val="18"/>
        <color indexed="8"/>
        <rFont val="Calibri"/>
        <family val="2"/>
      </rPr>
      <t xml:space="preserve">3) </t>
    </r>
    <r>
      <rPr>
        <sz val="18"/>
        <color indexed="8"/>
        <rFont val="Calibri"/>
        <family val="2"/>
      </rPr>
      <t>National Treasury encourages municipalities to maintain tariff increases at levels that reflect an appropriate balance between the affordability to poorer households and other customers while ensuring the financial sustainability of the municipality. The Consumer Price Index (CPI) inflation is forecasted to be within the upper limit of the 3 to 6 per cent target band; therefore, municipalities are required to justify all increases in excess of the projected inflation target for 2023/24 in their budget narratives, and pay careful attention to the differential incidence of tariff increases across all consumer groups. In addition, municipalities should include a detail of their revenue growth assumptions for the different service charges in the budget narrative.</t>
    </r>
  </si>
  <si>
    <t>2023/2024</t>
  </si>
  <si>
    <t>DRAFT - NQUTHU MUNICIPALITY TARIFF OF CHARGE 2023/2024</t>
  </si>
  <si>
    <r>
      <rPr>
        <b/>
        <sz val="18"/>
        <color indexed="8"/>
        <rFont val="Calibri"/>
        <family val="2"/>
      </rPr>
      <t>2)</t>
    </r>
    <r>
      <rPr>
        <sz val="18"/>
        <color indexed="8"/>
        <rFont val="Calibri"/>
        <family val="2"/>
      </rPr>
      <t xml:space="preserve"> Other charges are regulated i.e. electricity. NERSA has determined annual guidline increase of </t>
    </r>
    <r>
      <rPr>
        <b/>
        <u val="single"/>
        <sz val="18"/>
        <color indexed="8"/>
        <rFont val="Calibri"/>
        <family val="2"/>
      </rPr>
      <t>15.10</t>
    </r>
    <r>
      <rPr>
        <b/>
        <u val="single"/>
        <sz val="18"/>
        <rFont val="Calibri"/>
        <family val="2"/>
      </rPr>
      <t>%</t>
    </r>
    <r>
      <rPr>
        <b/>
        <sz val="18"/>
        <color indexed="10"/>
        <rFont val="Calibri"/>
        <family val="2"/>
      </rPr>
      <t xml:space="preserve"> </t>
    </r>
    <r>
      <rPr>
        <sz val="18"/>
        <color indexed="8"/>
        <rFont val="Calibri"/>
        <family val="2"/>
      </rPr>
      <t>by municipalities.</t>
    </r>
  </si>
  <si>
    <t>TARIFFS FOR 2023/2024 FINANCIAL YEAR (RATEPAYERS AND CONSUMERS)</t>
  </si>
</sst>
</file>

<file path=xl/styles.xml><?xml version="1.0" encoding="utf-8"?>
<styleSheet xmlns="http://schemas.openxmlformats.org/spreadsheetml/2006/main">
  <numFmts count="5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quot;R&quot;\ * #,##0.00000_ ;_ &quot;R&quot;\ * \-#,##0.00000_ ;_ &quot;R&quot;\ * &quot;-&quot;?????_ ;_ @_ "/>
    <numFmt numFmtId="181" formatCode="_ &quot;R&quot;\ * #,##0.000000_ ;_ &quot;R&quot;\ * \-#,##0.000000_ ;_ &quot;R&quot;\ * &quot;-&quot;??_ ;_ @_ "/>
    <numFmt numFmtId="182" formatCode="0.0%"/>
    <numFmt numFmtId="183" formatCode="_ &quot;R&quot;\ * #,##0.0_ ;_ &quot;R&quot;\ * \-#,##0.0_ ;_ &quot;R&quot;\ * &quot;-&quot;??_ ;_ @_ "/>
    <numFmt numFmtId="184" formatCode="_ &quot;R&quot;\ * #,##0_ ;_ &quot;R&quot;\ * \-#,##0_ ;_ &quot;R&quot;\ * &quot;-&quot;??_ ;_ @_ "/>
    <numFmt numFmtId="185" formatCode="_ &quot;R&quot;\ * #,##0.000_ ;_ &quot;R&quot;\ * \-#,##0.000_ ;_ &quot;R&quot;\ * &quot;-&quot;??_ ;_ @_ "/>
    <numFmt numFmtId="186" formatCode="_ &quot;R&quot;\ * #,##0.0000_ ;_ &quot;R&quot;\ * \-#,##0.0000_ ;_ &quot;R&quot;\ * &quot;-&quot;??_ ;_ @_ "/>
    <numFmt numFmtId="187" formatCode="_ &quot;R&quot;\ * #,##0.00000_ ;_ &quot;R&quot;\ * \-#,##0.00000_ ;_ &quot;R&quot;\ * &quot;-&quot;??_ ;_ @_ "/>
    <numFmt numFmtId="188" formatCode="0.000000"/>
    <numFmt numFmtId="189" formatCode="0.00000"/>
    <numFmt numFmtId="190" formatCode="0.0000"/>
    <numFmt numFmtId="191" formatCode="0.000"/>
    <numFmt numFmtId="192" formatCode="0.000%"/>
    <numFmt numFmtId="193" formatCode="&quot;R&quot;\ #,##0.0;[Red]&quot;R&quot;\ \-#,##0.0"/>
    <numFmt numFmtId="194" formatCode="0.0"/>
    <numFmt numFmtId="195" formatCode="0.0000000000"/>
    <numFmt numFmtId="196" formatCode="0.00000000000"/>
    <numFmt numFmtId="197" formatCode="0.000000000"/>
    <numFmt numFmtId="198" formatCode="0.00000000"/>
    <numFmt numFmtId="199" formatCode="0.0000000"/>
    <numFmt numFmtId="200" formatCode="_ &quot;R&quot;\ * #,##0.0000_ ;_ &quot;R&quot;\ * \-#,##0.0000_ ;_ &quot;R&quot;\ * &quot;-&quot;????_ ;_ @_ "/>
    <numFmt numFmtId="201" formatCode="_ &quot;R&quot;\ * #,##0.000_ ;_ &quot;R&quot;\ * \-#,##0.000_ ;_ &quot;R&quot;\ * &quot;-&quot;???_ ;_ @_ "/>
    <numFmt numFmtId="202" formatCode="_ &quot;R&quot;\ * #,##0.0_ ;_ &quot;R&quot;\ * \-#,##0.0_ ;_ &quot;R&quot;\ * &quot;-&quot;?_ ;_ @_ "/>
    <numFmt numFmtId="203" formatCode="&quot;Yes&quot;;&quot;Yes&quot;;&quot;No&quot;"/>
    <numFmt numFmtId="204" formatCode="&quot;True&quot;;&quot;True&quot;;&quot;False&quot;"/>
    <numFmt numFmtId="205" formatCode="&quot;On&quot;;&quot;On&quot;;&quot;Off&quot;"/>
    <numFmt numFmtId="206" formatCode="[$€-2]\ #,##0.00_);[Red]\([$€-2]\ #,##0.00\)"/>
    <numFmt numFmtId="207" formatCode="#,##0.00_ ;\-#,##0.00\ "/>
  </numFmts>
  <fonts count="70">
    <font>
      <sz val="11"/>
      <color theme="1"/>
      <name val="Calibri"/>
      <family val="2"/>
    </font>
    <font>
      <sz val="11"/>
      <color indexed="8"/>
      <name val="Calibri"/>
      <family val="2"/>
    </font>
    <font>
      <sz val="10"/>
      <color indexed="8"/>
      <name val="Calibri"/>
      <family val="2"/>
    </font>
    <font>
      <b/>
      <sz val="10"/>
      <color indexed="8"/>
      <name val="Bangle"/>
      <family val="0"/>
    </font>
    <font>
      <b/>
      <sz val="10"/>
      <color indexed="8"/>
      <name val="Calibri"/>
      <family val="2"/>
    </font>
    <font>
      <sz val="10"/>
      <color indexed="8"/>
      <name val="Arial"/>
      <family val="2"/>
    </font>
    <font>
      <sz val="16"/>
      <color indexed="8"/>
      <name val="Calibri"/>
      <family val="2"/>
    </font>
    <font>
      <b/>
      <sz val="16"/>
      <color indexed="8"/>
      <name val="Calibri"/>
      <family val="2"/>
    </font>
    <font>
      <sz val="12"/>
      <color indexed="8"/>
      <name val="Calibri"/>
      <family val="2"/>
    </font>
    <font>
      <sz val="14"/>
      <color indexed="8"/>
      <name val="Calibri"/>
      <family val="2"/>
    </font>
    <font>
      <b/>
      <sz val="14"/>
      <color indexed="8"/>
      <name val="Calibri"/>
      <family val="2"/>
    </font>
    <font>
      <sz val="14"/>
      <name val="Calibri"/>
      <family val="2"/>
    </font>
    <font>
      <sz val="14"/>
      <color indexed="10"/>
      <name val="Calibri"/>
      <family val="2"/>
    </font>
    <font>
      <b/>
      <u val="single"/>
      <sz val="14"/>
      <color indexed="8"/>
      <name val="Calibri"/>
      <family val="2"/>
    </font>
    <font>
      <b/>
      <sz val="18"/>
      <color indexed="8"/>
      <name val="Calibri"/>
      <family val="2"/>
    </font>
    <font>
      <sz val="20"/>
      <color indexed="8"/>
      <name val="Calibri"/>
      <family val="2"/>
    </font>
    <font>
      <sz val="18"/>
      <color indexed="8"/>
      <name val="Calibri"/>
      <family val="2"/>
    </font>
    <font>
      <b/>
      <sz val="18"/>
      <color indexed="10"/>
      <name val="Calibri"/>
      <family val="2"/>
    </font>
    <font>
      <b/>
      <sz val="11"/>
      <color indexed="8"/>
      <name val="Calibri"/>
      <family val="2"/>
    </font>
    <font>
      <b/>
      <sz val="12"/>
      <color indexed="8"/>
      <name val="Calibri"/>
      <family val="2"/>
    </font>
    <font>
      <b/>
      <u val="single"/>
      <sz val="18"/>
      <color indexed="8"/>
      <name val="Calibri"/>
      <family val="2"/>
    </font>
    <font>
      <b/>
      <u val="single"/>
      <sz val="18"/>
      <name val="Calibri"/>
      <family val="2"/>
    </font>
    <font>
      <sz val="9"/>
      <color indexed="8"/>
      <name val="Calibri"/>
      <family val="2"/>
    </font>
    <font>
      <vertAlign val="superscript"/>
      <sz val="9"/>
      <color indexed="8"/>
      <name val="Calibri"/>
      <family val="2"/>
    </font>
    <font>
      <sz val="7"/>
      <color indexed="8"/>
      <name val="Times New Roman"/>
      <family val="1"/>
    </font>
    <font>
      <sz val="26"/>
      <color indexed="8"/>
      <name val="Arial Black"/>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sz val="12"/>
      <color theme="1"/>
      <name val="Calibri"/>
      <family val="2"/>
    </font>
    <font>
      <b/>
      <sz val="14"/>
      <color theme="1"/>
      <name val="Calibri"/>
      <family val="2"/>
    </font>
    <font>
      <sz val="14"/>
      <color theme="1"/>
      <name val="Calibri"/>
      <family val="2"/>
    </font>
    <font>
      <b/>
      <sz val="16"/>
      <color theme="1"/>
      <name val="Calibri"/>
      <family val="2"/>
    </font>
    <font>
      <sz val="9"/>
      <color theme="1"/>
      <name val="Calibri"/>
      <family val="2"/>
    </font>
    <font>
      <b/>
      <sz val="12"/>
      <color theme="1"/>
      <name val="Calibri"/>
      <family val="2"/>
    </font>
    <font>
      <sz val="7"/>
      <color theme="1"/>
      <name val="Times New Roman"/>
      <family val="1"/>
    </font>
    <font>
      <b/>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7F7F7F"/>
        <bgColor indexed="64"/>
      </patternFill>
    </fill>
    <fill>
      <patternFill patternType="solid">
        <fgColor theme="0" tint="-0.349979996681213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color indexed="63"/>
      </top>
      <bottom>
        <color indexed="63"/>
      </bottom>
    </border>
    <border>
      <left>
        <color indexed="63"/>
      </left>
      <right style="medium"/>
      <top style="medium"/>
      <bottom style="medium"/>
    </border>
    <border>
      <left style="thin"/>
      <right style="thin"/>
      <top style="thin"/>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21">
    <xf numFmtId="0" fontId="0" fillId="0" borderId="0" xfId="0" applyFont="1" applyAlignment="1">
      <alignment/>
    </xf>
    <xf numFmtId="0" fontId="2" fillId="0" borderId="0" xfId="0" applyFont="1" applyAlignment="1">
      <alignment vertical="top" wrapText="1"/>
    </xf>
    <xf numFmtId="0" fontId="4" fillId="0" borderId="0" xfId="0" applyFont="1" applyAlignment="1">
      <alignment vertical="top" wrapText="1"/>
    </xf>
    <xf numFmtId="0" fontId="2" fillId="0" borderId="10" xfId="0" applyFont="1" applyBorder="1" applyAlignment="1">
      <alignment vertical="top" wrapText="1"/>
    </xf>
    <xf numFmtId="2" fontId="4" fillId="0" borderId="10" xfId="0" applyNumberFormat="1" applyFont="1" applyBorder="1" applyAlignment="1">
      <alignment vertical="top" wrapText="1"/>
    </xf>
    <xf numFmtId="2" fontId="2" fillId="0" borderId="10" xfId="0" applyNumberFormat="1" applyFont="1" applyBorder="1" applyAlignment="1">
      <alignment vertical="top" wrapText="1"/>
    </xf>
    <xf numFmtId="0" fontId="61" fillId="0" borderId="0" xfId="0" applyFont="1" applyAlignment="1">
      <alignment vertical="top" wrapText="1"/>
    </xf>
    <xf numFmtId="0" fontId="61" fillId="0" borderId="0" xfId="0" applyFont="1" applyAlignment="1">
      <alignment/>
    </xf>
    <xf numFmtId="0" fontId="6" fillId="0" borderId="0" xfId="0" applyFont="1" applyBorder="1" applyAlignment="1">
      <alignment horizontal="left" vertical="top"/>
    </xf>
    <xf numFmtId="170" fontId="6" fillId="0" borderId="10" xfId="44" applyFont="1" applyBorder="1" applyAlignment="1">
      <alignment vertical="top" wrapText="1"/>
    </xf>
    <xf numFmtId="0" fontId="6" fillId="0" borderId="0" xfId="0" applyFont="1" applyAlignment="1">
      <alignment vertical="top" wrapText="1"/>
    </xf>
    <xf numFmtId="170" fontId="7" fillId="0" borderId="10" xfId="44" applyFont="1" applyBorder="1" applyAlignment="1">
      <alignment vertical="top" wrapText="1"/>
    </xf>
    <xf numFmtId="0" fontId="6" fillId="0" borderId="10" xfId="0" applyFont="1" applyBorder="1" applyAlignment="1">
      <alignment horizontal="left"/>
    </xf>
    <xf numFmtId="0" fontId="62" fillId="0" borderId="0" xfId="0" applyFont="1" applyAlignment="1">
      <alignment vertical="top" wrapText="1"/>
    </xf>
    <xf numFmtId="0" fontId="62" fillId="0" borderId="10" xfId="0" applyFont="1" applyBorder="1" applyAlignment="1">
      <alignment vertical="top" wrapText="1"/>
    </xf>
    <xf numFmtId="9" fontId="62" fillId="0" borderId="10" xfId="0" applyNumberFormat="1" applyFont="1" applyBorder="1" applyAlignment="1">
      <alignment vertical="top" wrapText="1"/>
    </xf>
    <xf numFmtId="10" fontId="62" fillId="0" borderId="10" xfId="0" applyNumberFormat="1" applyFont="1" applyBorder="1" applyAlignment="1">
      <alignment vertical="top" wrapText="1"/>
    </xf>
    <xf numFmtId="0" fontId="8" fillId="0" borderId="10" xfId="0" applyFont="1" applyBorder="1" applyAlignment="1">
      <alignment vertical="top" wrapText="1"/>
    </xf>
    <xf numFmtId="9" fontId="8" fillId="0" borderId="10" xfId="0" applyNumberFormat="1" applyFont="1" applyBorder="1" applyAlignment="1">
      <alignment vertical="top" wrapText="1"/>
    </xf>
    <xf numFmtId="0" fontId="62" fillId="0" borderId="0" xfId="0" applyFont="1" applyAlignment="1">
      <alignment/>
    </xf>
    <xf numFmtId="0" fontId="9" fillId="0" borderId="0" xfId="0" applyFont="1" applyFill="1" applyAlignment="1">
      <alignment vertical="top" wrapText="1"/>
    </xf>
    <xf numFmtId="0" fontId="9" fillId="0" borderId="0" xfId="0" applyFont="1" applyFill="1" applyBorder="1" applyAlignment="1">
      <alignment vertical="top" wrapText="1"/>
    </xf>
    <xf numFmtId="0" fontId="10" fillId="0" borderId="10" xfId="0" applyFont="1" applyFill="1" applyBorder="1" applyAlignment="1">
      <alignment vertical="top" wrapText="1"/>
    </xf>
    <xf numFmtId="0" fontId="9" fillId="0" borderId="10" xfId="0" applyFont="1" applyFill="1" applyBorder="1" applyAlignment="1">
      <alignment vertical="top" wrapText="1"/>
    </xf>
    <xf numFmtId="0" fontId="63" fillId="0" borderId="10" xfId="0" applyFont="1" applyFill="1" applyBorder="1" applyAlignment="1">
      <alignment vertical="top" wrapText="1"/>
    </xf>
    <xf numFmtId="0" fontId="64" fillId="0" borderId="10" xfId="0" applyFont="1" applyFill="1" applyBorder="1" applyAlignment="1">
      <alignment vertical="top" wrapText="1"/>
    </xf>
    <xf numFmtId="0" fontId="11" fillId="0" borderId="10" xfId="0" applyFont="1" applyFill="1" applyBorder="1" applyAlignment="1">
      <alignment vertical="top" wrapText="1"/>
    </xf>
    <xf numFmtId="0" fontId="12" fillId="0" borderId="10" xfId="0" applyFont="1" applyFill="1" applyBorder="1" applyAlignment="1">
      <alignment vertical="top" wrapText="1"/>
    </xf>
    <xf numFmtId="0" fontId="9" fillId="0" borderId="10" xfId="0" applyFont="1" applyFill="1" applyBorder="1" applyAlignment="1">
      <alignment horizontal="right" vertical="top" wrapText="1"/>
    </xf>
    <xf numFmtId="0" fontId="10" fillId="0" borderId="10" xfId="0" applyFont="1" applyFill="1" applyBorder="1" applyAlignment="1">
      <alignment horizontal="right" vertical="top" wrapText="1"/>
    </xf>
    <xf numFmtId="0" fontId="10" fillId="0" borderId="10" xfId="0" applyFont="1" applyFill="1" applyBorder="1" applyAlignment="1">
      <alignment horizontal="center" vertical="top" wrapText="1"/>
    </xf>
    <xf numFmtId="0" fontId="13" fillId="0" borderId="10" xfId="0" applyFont="1" applyFill="1" applyBorder="1" applyAlignment="1">
      <alignment vertical="top" wrapText="1"/>
    </xf>
    <xf numFmtId="0" fontId="10" fillId="0" borderId="10" xfId="0" applyFont="1" applyBorder="1" applyAlignment="1">
      <alignment vertical="top" wrapText="1"/>
    </xf>
    <xf numFmtId="0" fontId="10" fillId="0" borderId="10" xfId="0" applyFont="1" applyFill="1" applyBorder="1" applyAlignment="1">
      <alignment horizontal="left" vertical="top" wrapText="1"/>
    </xf>
    <xf numFmtId="0" fontId="0" fillId="0" borderId="11" xfId="0" applyBorder="1" applyAlignment="1">
      <alignment/>
    </xf>
    <xf numFmtId="0" fontId="62" fillId="0" borderId="10" xfId="0" applyFont="1" applyFill="1" applyBorder="1" applyAlignment="1">
      <alignment vertical="top" wrapText="1"/>
    </xf>
    <xf numFmtId="0" fontId="61" fillId="0" borderId="0" xfId="0" applyFont="1" applyFill="1" applyAlignment="1">
      <alignment/>
    </xf>
    <xf numFmtId="9" fontId="62" fillId="0" borderId="10" xfId="0" applyNumberFormat="1" applyFont="1" applyFill="1" applyBorder="1" applyAlignment="1">
      <alignment vertical="top" wrapText="1"/>
    </xf>
    <xf numFmtId="170" fontId="2" fillId="0" borderId="0" xfId="0" applyNumberFormat="1" applyFont="1" applyAlignment="1">
      <alignment vertical="top" wrapText="1"/>
    </xf>
    <xf numFmtId="170" fontId="7" fillId="0" borderId="11" xfId="44" applyFont="1" applyBorder="1" applyAlignment="1" quotePrefix="1">
      <alignment vertical="top" wrapText="1"/>
    </xf>
    <xf numFmtId="0" fontId="5" fillId="0" borderId="0" xfId="0" applyFont="1" applyAlignment="1">
      <alignment horizontal="center" vertical="top" wrapText="1"/>
    </xf>
    <xf numFmtId="0" fontId="6" fillId="0" borderId="0" xfId="0" applyFont="1" applyAlignment="1">
      <alignment horizontal="left" vertical="top"/>
    </xf>
    <xf numFmtId="170" fontId="61" fillId="0" borderId="0" xfId="44" applyFont="1" applyAlignment="1">
      <alignment/>
    </xf>
    <xf numFmtId="0" fontId="7" fillId="0" borderId="10" xfId="0" applyFont="1" applyBorder="1" applyAlignment="1">
      <alignment horizontal="left" vertical="top"/>
    </xf>
    <xf numFmtId="170" fontId="65" fillId="0" borderId="12" xfId="44" applyFont="1" applyBorder="1" applyAlignment="1">
      <alignment vertical="top"/>
    </xf>
    <xf numFmtId="170" fontId="61" fillId="0" borderId="10" xfId="44" applyFont="1" applyBorder="1" applyAlignment="1">
      <alignment/>
    </xf>
    <xf numFmtId="0" fontId="6" fillId="0" borderId="10" xfId="0" applyFont="1" applyBorder="1" applyAlignment="1">
      <alignment horizontal="left" vertical="top"/>
    </xf>
    <xf numFmtId="0" fontId="61" fillId="0" borderId="10" xfId="0" applyFont="1" applyBorder="1" applyAlignment="1">
      <alignment horizontal="left" vertical="top"/>
    </xf>
    <xf numFmtId="170" fontId="7" fillId="0" borderId="10" xfId="44" applyFont="1" applyBorder="1" applyAlignment="1">
      <alignment vertical="top"/>
    </xf>
    <xf numFmtId="170" fontId="6" fillId="0" borderId="10" xfId="44" applyFont="1" applyBorder="1" applyAlignment="1">
      <alignment vertical="top"/>
    </xf>
    <xf numFmtId="0" fontId="7" fillId="0" borderId="10" xfId="0" applyFont="1" applyBorder="1" applyAlignment="1" quotePrefix="1">
      <alignment horizontal="left" vertical="top"/>
    </xf>
    <xf numFmtId="170" fontId="61" fillId="0" borderId="10" xfId="44" applyFont="1" applyBorder="1" applyAlignment="1">
      <alignment vertical="top"/>
    </xf>
    <xf numFmtId="0" fontId="65" fillId="0" borderId="10" xfId="0" applyFont="1" applyBorder="1" applyAlignment="1">
      <alignment horizontal="left" vertical="top"/>
    </xf>
    <xf numFmtId="0" fontId="7" fillId="0" borderId="10" xfId="0" applyFont="1" applyFill="1" applyBorder="1" applyAlignment="1">
      <alignment horizontal="left" vertical="top"/>
    </xf>
    <xf numFmtId="170" fontId="6" fillId="0" borderId="10" xfId="44" applyFont="1" applyFill="1" applyBorder="1" applyAlignment="1">
      <alignment vertical="top"/>
    </xf>
    <xf numFmtId="170" fontId="61" fillId="0" borderId="10" xfId="44" applyFont="1" applyFill="1" applyBorder="1" applyAlignment="1">
      <alignment/>
    </xf>
    <xf numFmtId="184" fontId="61" fillId="0" borderId="13" xfId="44" applyNumberFormat="1" applyFont="1" applyFill="1" applyBorder="1" applyAlignment="1">
      <alignment/>
    </xf>
    <xf numFmtId="0" fontId="6" fillId="0" borderId="10" xfId="0" applyFont="1" applyFill="1" applyBorder="1" applyAlignment="1">
      <alignment horizontal="left" vertical="top"/>
    </xf>
    <xf numFmtId="170" fontId="6" fillId="0" borderId="10" xfId="44" applyNumberFormat="1" applyFont="1" applyFill="1" applyBorder="1" applyAlignment="1">
      <alignment vertical="top"/>
    </xf>
    <xf numFmtId="0" fontId="10" fillId="0" borderId="10" xfId="0" applyFont="1" applyBorder="1" applyAlignment="1">
      <alignment horizontal="left" wrapText="1"/>
    </xf>
    <xf numFmtId="0" fontId="9" fillId="0" borderId="10" xfId="0" applyFont="1" applyBorder="1" applyAlignment="1">
      <alignment wrapText="1"/>
    </xf>
    <xf numFmtId="0" fontId="9" fillId="0" borderId="10" xfId="0" applyFont="1" applyBorder="1" applyAlignment="1">
      <alignment horizontal="left" wrapText="1"/>
    </xf>
    <xf numFmtId="170" fontId="2" fillId="0" borderId="0" xfId="44" applyFont="1" applyAlignment="1">
      <alignment vertical="top" wrapText="1"/>
    </xf>
    <xf numFmtId="170" fontId="4" fillId="0" borderId="10" xfId="44" applyFont="1" applyBorder="1" applyAlignment="1">
      <alignment vertical="top" wrapText="1"/>
    </xf>
    <xf numFmtId="170" fontId="4" fillId="0" borderId="0" xfId="44" applyFont="1" applyAlignment="1">
      <alignment vertical="top" wrapText="1"/>
    </xf>
    <xf numFmtId="0" fontId="62" fillId="0" borderId="11" xfId="0" applyFont="1" applyBorder="1" applyAlignment="1">
      <alignment vertical="top" wrapText="1"/>
    </xf>
    <xf numFmtId="0" fontId="15" fillId="0" borderId="0" xfId="0" applyFont="1" applyBorder="1" applyAlignment="1">
      <alignment horizontal="left" vertical="top"/>
    </xf>
    <xf numFmtId="0" fontId="15" fillId="0" borderId="0" xfId="0" applyFont="1" applyBorder="1" applyAlignment="1">
      <alignment vertical="top"/>
    </xf>
    <xf numFmtId="184" fontId="6" fillId="0" borderId="10" xfId="44" applyNumberFormat="1" applyFont="1" applyFill="1" applyBorder="1" applyAlignment="1">
      <alignment vertical="top"/>
    </xf>
    <xf numFmtId="182" fontId="62" fillId="0" borderId="10" xfId="0" applyNumberFormat="1" applyFont="1" applyBorder="1" applyAlignment="1">
      <alignment vertical="top" wrapText="1"/>
    </xf>
    <xf numFmtId="0" fontId="61" fillId="0" borderId="0" xfId="0" applyFont="1" applyFill="1" applyAlignment="1">
      <alignment vertical="top" wrapText="1"/>
    </xf>
    <xf numFmtId="0" fontId="61" fillId="0" borderId="10" xfId="0" applyFont="1" applyFill="1" applyBorder="1" applyAlignment="1">
      <alignment horizontal="left" vertical="top"/>
    </xf>
    <xf numFmtId="184" fontId="61" fillId="0" borderId="10" xfId="44" applyNumberFormat="1" applyFont="1" applyFill="1" applyBorder="1" applyAlignment="1">
      <alignment/>
    </xf>
    <xf numFmtId="170" fontId="61" fillId="0" borderId="10" xfId="44" applyFont="1" applyFill="1" applyBorder="1" applyAlignment="1">
      <alignment vertical="top"/>
    </xf>
    <xf numFmtId="184" fontId="61" fillId="0" borderId="13" xfId="44" applyNumberFormat="1" applyFont="1" applyFill="1" applyBorder="1" applyAlignment="1">
      <alignment vertical="top"/>
    </xf>
    <xf numFmtId="0" fontId="65" fillId="0" borderId="10" xfId="0" applyFont="1" applyFill="1" applyBorder="1" applyAlignment="1">
      <alignment horizontal="left" vertical="top"/>
    </xf>
    <xf numFmtId="0" fontId="14" fillId="0" borderId="0" xfId="0" applyFont="1" applyBorder="1" applyAlignment="1">
      <alignment horizontal="left" vertical="top"/>
    </xf>
    <xf numFmtId="0" fontId="7" fillId="0" borderId="10" xfId="0" applyFont="1" applyBorder="1" applyAlignment="1">
      <alignment horizontal="left" vertical="top" wrapText="1"/>
    </xf>
    <xf numFmtId="184" fontId="61" fillId="0" borderId="0" xfId="44" applyNumberFormat="1" applyFont="1" applyFill="1" applyAlignment="1">
      <alignment/>
    </xf>
    <xf numFmtId="184" fontId="65" fillId="0" borderId="14" xfId="44" applyNumberFormat="1" applyFont="1" applyFill="1" applyBorder="1" applyAlignment="1">
      <alignment vertical="top"/>
    </xf>
    <xf numFmtId="184" fontId="7" fillId="0" borderId="10" xfId="44" applyNumberFormat="1" applyFont="1" applyFill="1" applyBorder="1" applyAlignment="1">
      <alignment vertical="top" wrapText="1"/>
    </xf>
    <xf numFmtId="184" fontId="64" fillId="0" borderId="13" xfId="44" applyNumberFormat="1" applyFont="1" applyFill="1" applyBorder="1" applyAlignment="1">
      <alignment horizontal="left" vertical="top" wrapText="1"/>
    </xf>
    <xf numFmtId="184" fontId="61" fillId="0" borderId="10" xfId="44" applyNumberFormat="1" applyFont="1" applyFill="1" applyBorder="1" applyAlignment="1">
      <alignment vertical="top"/>
    </xf>
    <xf numFmtId="184" fontId="7" fillId="0" borderId="10" xfId="44" applyNumberFormat="1" applyFont="1" applyFill="1" applyBorder="1" applyAlignment="1">
      <alignment vertical="top"/>
    </xf>
    <xf numFmtId="184" fontId="61" fillId="0" borderId="15" xfId="44" applyNumberFormat="1" applyFont="1" applyFill="1" applyBorder="1" applyAlignment="1">
      <alignment/>
    </xf>
    <xf numFmtId="184" fontId="61" fillId="0" borderId="14" xfId="44" applyNumberFormat="1" applyFont="1" applyFill="1" applyBorder="1" applyAlignment="1">
      <alignment/>
    </xf>
    <xf numFmtId="184" fontId="6" fillId="0" borderId="10" xfId="44" applyNumberFormat="1" applyFont="1" applyFill="1" applyBorder="1" applyAlignment="1" quotePrefix="1">
      <alignment vertical="top"/>
    </xf>
    <xf numFmtId="184" fontId="6" fillId="0" borderId="10" xfId="44" applyNumberFormat="1" applyFont="1" applyBorder="1" applyAlignment="1" quotePrefix="1">
      <alignment horizontal="left" vertical="top"/>
    </xf>
    <xf numFmtId="0" fontId="0" fillId="0" borderId="0" xfId="0" applyAlignment="1">
      <alignment vertical="center" wrapText="1"/>
    </xf>
    <xf numFmtId="0" fontId="0" fillId="0" borderId="0" xfId="0" applyAlignment="1">
      <alignment vertical="center"/>
    </xf>
    <xf numFmtId="0" fontId="62" fillId="0" borderId="0" xfId="0" applyFont="1" applyAlignment="1">
      <alignment horizontal="left" vertical="center" indent="5"/>
    </xf>
    <xf numFmtId="0" fontId="62" fillId="0" borderId="0" xfId="0" applyFont="1" applyAlignment="1">
      <alignment horizontal="left" vertical="center" indent="8"/>
    </xf>
    <xf numFmtId="0" fontId="62" fillId="0" borderId="0" xfId="0" applyFont="1" applyAlignment="1">
      <alignment horizontal="justify" vertical="center"/>
    </xf>
    <xf numFmtId="0" fontId="66" fillId="0" borderId="16" xfId="0" applyFont="1" applyBorder="1" applyAlignment="1">
      <alignment vertical="center" wrapText="1"/>
    </xf>
    <xf numFmtId="0" fontId="59" fillId="33" borderId="17" xfId="0" applyFont="1" applyFill="1" applyBorder="1" applyAlignment="1">
      <alignment vertical="center" wrapText="1"/>
    </xf>
    <xf numFmtId="0" fontId="66" fillId="0" borderId="0" xfId="0" applyFont="1" applyBorder="1" applyAlignment="1">
      <alignment vertical="center" wrapText="1"/>
    </xf>
    <xf numFmtId="0" fontId="66" fillId="0" borderId="10" xfId="0" applyFont="1" applyBorder="1" applyAlignment="1">
      <alignment vertical="center" wrapText="1"/>
    </xf>
    <xf numFmtId="0" fontId="66" fillId="0" borderId="10" xfId="0" applyFont="1" applyBorder="1" applyAlignment="1">
      <alignment horizontal="justify" vertical="center" wrapText="1"/>
    </xf>
    <xf numFmtId="0" fontId="66" fillId="0" borderId="12" xfId="0" applyFont="1" applyBorder="1" applyAlignment="1">
      <alignment vertical="center" wrapText="1"/>
    </xf>
    <xf numFmtId="167" fontId="66" fillId="0" borderId="10" xfId="0" applyNumberFormat="1" applyFont="1" applyBorder="1" applyAlignment="1">
      <alignment vertical="center" wrapText="1"/>
    </xf>
    <xf numFmtId="167" fontId="66" fillId="0" borderId="12" xfId="0" applyNumberFormat="1" applyFont="1" applyBorder="1" applyAlignment="1">
      <alignment vertical="center" wrapText="1"/>
    </xf>
    <xf numFmtId="0" fontId="66" fillId="0" borderId="12" xfId="0" applyFont="1" applyBorder="1" applyAlignment="1">
      <alignment horizontal="left" vertical="center" wrapText="1"/>
    </xf>
    <xf numFmtId="0" fontId="66" fillId="0" borderId="10" xfId="0" applyFont="1" applyBorder="1" applyAlignment="1">
      <alignment horizontal="left" vertical="center" wrapText="1"/>
    </xf>
    <xf numFmtId="167" fontId="66" fillId="0" borderId="10" xfId="0" applyNumberFormat="1" applyFont="1" applyBorder="1" applyAlignment="1">
      <alignment horizontal="left" vertical="center" wrapText="1"/>
    </xf>
    <xf numFmtId="0" fontId="0" fillId="0" borderId="0" xfId="0" applyBorder="1" applyAlignment="1">
      <alignment/>
    </xf>
    <xf numFmtId="0" fontId="66" fillId="0" borderId="18" xfId="0" applyFont="1" applyBorder="1" applyAlignment="1">
      <alignment vertical="center" wrapText="1"/>
    </xf>
    <xf numFmtId="165" fontId="66" fillId="0" borderId="10" xfId="0" applyNumberFormat="1" applyFont="1" applyBorder="1" applyAlignment="1">
      <alignment horizontal="left" vertical="center" wrapText="1"/>
    </xf>
    <xf numFmtId="0" fontId="67" fillId="33" borderId="19" xfId="0" applyFont="1" applyFill="1" applyBorder="1" applyAlignment="1">
      <alignment horizontal="justify" vertical="center" wrapText="1"/>
    </xf>
    <xf numFmtId="0" fontId="67" fillId="33" borderId="20" xfId="0" applyFont="1" applyFill="1" applyBorder="1" applyAlignment="1">
      <alignment horizontal="center" vertical="center" wrapText="1"/>
    </xf>
    <xf numFmtId="0" fontId="67" fillId="33" borderId="20" xfId="0" applyFont="1" applyFill="1" applyBorder="1" applyAlignment="1">
      <alignment horizontal="justify" vertical="center" wrapText="1"/>
    </xf>
    <xf numFmtId="167" fontId="66" fillId="0" borderId="10" xfId="0" applyNumberFormat="1" applyFont="1" applyBorder="1" applyAlignment="1">
      <alignment horizontal="justify" vertical="center" wrapText="1"/>
    </xf>
    <xf numFmtId="0" fontId="66" fillId="0" borderId="0" xfId="0" applyFont="1" applyBorder="1" applyAlignment="1">
      <alignment horizontal="left" vertical="center" wrapText="1"/>
    </xf>
    <xf numFmtId="0" fontId="66" fillId="0" borderId="12" xfId="0" applyFont="1" applyBorder="1" applyAlignment="1">
      <alignment horizontal="justify" vertical="center" wrapText="1"/>
    </xf>
    <xf numFmtId="167" fontId="66" fillId="0" borderId="12" xfId="0" applyNumberFormat="1" applyFont="1" applyBorder="1" applyAlignment="1">
      <alignment horizontal="justify" vertical="center" wrapText="1"/>
    </xf>
    <xf numFmtId="167" fontId="66" fillId="0" borderId="12" xfId="0" applyNumberFormat="1" applyFont="1" applyBorder="1" applyAlignment="1">
      <alignment horizontal="left" vertical="center" wrapText="1"/>
    </xf>
    <xf numFmtId="0" fontId="59" fillId="33" borderId="21" xfId="0" applyFont="1" applyFill="1" applyBorder="1" applyAlignment="1">
      <alignment vertical="center" wrapText="1"/>
    </xf>
    <xf numFmtId="0" fontId="3" fillId="0" borderId="0" xfId="0" applyFont="1" applyAlignment="1">
      <alignment vertical="top" wrapText="1"/>
    </xf>
    <xf numFmtId="0" fontId="5" fillId="0" borderId="0" xfId="0" applyFont="1" applyAlignment="1">
      <alignment vertical="center" wrapText="1"/>
    </xf>
    <xf numFmtId="207" fontId="4" fillId="0" borderId="10" xfId="44" applyNumberFormat="1" applyFont="1" applyBorder="1" applyAlignment="1">
      <alignment vertical="top" wrapText="1"/>
    </xf>
    <xf numFmtId="0" fontId="4" fillId="0" borderId="10" xfId="0" applyFont="1" applyBorder="1" applyAlignment="1">
      <alignment vertical="top" wrapText="1"/>
    </xf>
    <xf numFmtId="0" fontId="65" fillId="0" borderId="12" xfId="0" applyFont="1" applyBorder="1" applyAlignment="1">
      <alignment horizontal="center" vertical="top" wrapText="1"/>
    </xf>
    <xf numFmtId="0" fontId="3" fillId="0" borderId="0" xfId="0" applyFont="1" applyAlignment="1">
      <alignment vertical="center"/>
    </xf>
    <xf numFmtId="0" fontId="5" fillId="0" borderId="0" xfId="0" applyFont="1" applyAlignment="1">
      <alignment vertical="top" wrapText="1"/>
    </xf>
    <xf numFmtId="0" fontId="5" fillId="0" borderId="0" xfId="0" applyFont="1" applyBorder="1" applyAlignment="1">
      <alignment horizontal="center" vertical="top" wrapText="1"/>
    </xf>
    <xf numFmtId="182" fontId="62" fillId="0" borderId="10" xfId="0" applyNumberFormat="1" applyFont="1" applyFill="1" applyBorder="1" applyAlignment="1">
      <alignment vertical="top" wrapText="1"/>
    </xf>
    <xf numFmtId="170" fontId="6" fillId="0" borderId="0" xfId="44" applyFont="1" applyBorder="1" applyAlignment="1">
      <alignment vertical="top"/>
    </xf>
    <xf numFmtId="170" fontId="61" fillId="0" borderId="0" xfId="44" applyFont="1" applyFill="1" applyAlignment="1">
      <alignment/>
    </xf>
    <xf numFmtId="170" fontId="65" fillId="0" borderId="14" xfId="44" applyFont="1" applyBorder="1" applyAlignment="1">
      <alignment vertical="top"/>
    </xf>
    <xf numFmtId="170" fontId="65" fillId="0" borderId="12" xfId="44" applyFont="1" applyFill="1" applyBorder="1" applyAlignment="1">
      <alignment vertical="top"/>
    </xf>
    <xf numFmtId="170" fontId="61" fillId="0" borderId="13" xfId="44" applyFont="1" applyBorder="1" applyAlignment="1">
      <alignment/>
    </xf>
    <xf numFmtId="170" fontId="61" fillId="0" borderId="13" xfId="44" applyFont="1" applyFill="1" applyBorder="1" applyAlignment="1">
      <alignment/>
    </xf>
    <xf numFmtId="170" fontId="6" fillId="0" borderId="13" xfId="44" applyFont="1" applyBorder="1" applyAlignment="1">
      <alignment vertical="top"/>
    </xf>
    <xf numFmtId="170" fontId="7" fillId="0" borderId="10" xfId="44" applyFont="1" applyFill="1" applyBorder="1" applyAlignment="1">
      <alignment vertical="top" wrapText="1"/>
    </xf>
    <xf numFmtId="170" fontId="6" fillId="0" borderId="10" xfId="44" applyFont="1" applyBorder="1" applyAlignment="1" quotePrefix="1">
      <alignment vertical="top"/>
    </xf>
    <xf numFmtId="170" fontId="6" fillId="0" borderId="10" xfId="44" applyFont="1" applyBorder="1" applyAlignment="1" quotePrefix="1">
      <alignment horizontal="left" vertical="top"/>
    </xf>
    <xf numFmtId="170" fontId="61" fillId="0" borderId="18" xfId="44" applyFont="1" applyFill="1" applyBorder="1" applyAlignment="1">
      <alignment/>
    </xf>
    <xf numFmtId="170" fontId="61" fillId="0" borderId="12" xfId="44" applyFont="1" applyFill="1" applyBorder="1" applyAlignment="1">
      <alignment/>
    </xf>
    <xf numFmtId="170" fontId="61" fillId="0" borderId="13" xfId="44" applyFont="1" applyBorder="1" applyAlignment="1">
      <alignment vertical="top"/>
    </xf>
    <xf numFmtId="170" fontId="61" fillId="0" borderId="13" xfId="44" applyFont="1" applyFill="1" applyBorder="1" applyAlignment="1">
      <alignment vertical="top"/>
    </xf>
    <xf numFmtId="170" fontId="64" fillId="0" borderId="10" xfId="44" applyFont="1" applyFill="1" applyBorder="1" applyAlignment="1">
      <alignment vertical="top" wrapText="1"/>
    </xf>
    <xf numFmtId="170" fontId="7" fillId="0" borderId="13" xfId="44" applyFont="1" applyBorder="1" applyAlignment="1">
      <alignment vertical="top"/>
    </xf>
    <xf numFmtId="170" fontId="0" fillId="0" borderId="22" xfId="44" applyFont="1" applyBorder="1" applyAlignment="1">
      <alignment/>
    </xf>
    <xf numFmtId="170" fontId="0" fillId="0" borderId="22" xfId="44" applyFont="1" applyFill="1" applyBorder="1" applyAlignment="1">
      <alignment/>
    </xf>
    <xf numFmtId="170" fontId="7" fillId="0" borderId="10" xfId="44" applyFont="1" applyFill="1" applyBorder="1" applyAlignment="1">
      <alignment vertical="top"/>
    </xf>
    <xf numFmtId="170" fontId="61" fillId="0" borderId="0" xfId="44" applyFont="1" applyAlignment="1">
      <alignment vertical="top"/>
    </xf>
    <xf numFmtId="184" fontId="0" fillId="0" borderId="22" xfId="44" applyNumberFormat="1" applyFont="1" applyFill="1" applyBorder="1" applyAlignment="1">
      <alignment/>
    </xf>
    <xf numFmtId="187" fontId="6" fillId="0" borderId="10" xfId="44" applyNumberFormat="1" applyFont="1" applyFill="1" applyBorder="1" applyAlignment="1">
      <alignment vertical="top"/>
    </xf>
    <xf numFmtId="187" fontId="6" fillId="0" borderId="10" xfId="44" applyNumberFormat="1" applyFont="1" applyBorder="1" applyAlignment="1">
      <alignment vertical="top"/>
    </xf>
    <xf numFmtId="0" fontId="64" fillId="0" borderId="0" xfId="0" applyFont="1" applyFill="1" applyAlignment="1">
      <alignment wrapText="1"/>
    </xf>
    <xf numFmtId="170" fontId="6" fillId="0" borderId="13" xfId="44" applyFont="1" applyFill="1" applyBorder="1" applyAlignment="1">
      <alignment vertical="top"/>
    </xf>
    <xf numFmtId="184" fontId="6" fillId="0" borderId="13" xfId="44" applyNumberFormat="1" applyFont="1" applyFill="1" applyBorder="1" applyAlignment="1">
      <alignment vertical="top"/>
    </xf>
    <xf numFmtId="9" fontId="62" fillId="0" borderId="10" xfId="59" applyFont="1" applyFill="1" applyBorder="1" applyAlignment="1">
      <alignment vertical="top" wrapText="1"/>
    </xf>
    <xf numFmtId="170" fontId="65" fillId="0" borderId="10" xfId="44" applyFont="1" applyFill="1" applyBorder="1" applyAlignment="1">
      <alignment wrapText="1"/>
    </xf>
    <xf numFmtId="184" fontId="65" fillId="0" borderId="10" xfId="44" applyNumberFormat="1" applyFont="1" applyFill="1" applyBorder="1" applyAlignment="1">
      <alignment wrapText="1"/>
    </xf>
    <xf numFmtId="0" fontId="16" fillId="0" borderId="13" xfId="0" applyFont="1" applyBorder="1" applyAlignment="1">
      <alignment horizontal="left" vertical="top"/>
    </xf>
    <xf numFmtId="0" fontId="16" fillId="0" borderId="22" xfId="0" applyFont="1" applyBorder="1" applyAlignment="1">
      <alignment horizontal="left" vertical="top"/>
    </xf>
    <xf numFmtId="0" fontId="16" fillId="0" borderId="13" xfId="0" applyFont="1" applyBorder="1" applyAlignment="1">
      <alignment horizontal="left" vertical="top" wrapText="1"/>
    </xf>
    <xf numFmtId="0" fontId="16" fillId="0" borderId="22" xfId="0" applyFont="1" applyBorder="1" applyAlignment="1">
      <alignment horizontal="left" vertical="top" wrapText="1"/>
    </xf>
    <xf numFmtId="0" fontId="16" fillId="0" borderId="15" xfId="0" applyFont="1" applyBorder="1" applyAlignment="1">
      <alignment horizontal="left" vertical="top" wrapText="1"/>
    </xf>
    <xf numFmtId="0" fontId="16" fillId="0" borderId="23" xfId="0" applyFont="1" applyBorder="1" applyAlignment="1">
      <alignment horizontal="left" vertical="top" wrapText="1"/>
    </xf>
    <xf numFmtId="0" fontId="16" fillId="0" borderId="14" xfId="0" applyFont="1" applyBorder="1" applyAlignment="1">
      <alignment horizontal="left" vertical="top" wrapText="1"/>
    </xf>
    <xf numFmtId="0" fontId="16" fillId="0" borderId="24" xfId="0" applyFont="1" applyBorder="1" applyAlignment="1">
      <alignment horizontal="left" vertical="top" wrapText="1"/>
    </xf>
    <xf numFmtId="0" fontId="25" fillId="0" borderId="0" xfId="0" applyFont="1" applyFill="1" applyAlignment="1">
      <alignment horizontal="center" vertical="top"/>
    </xf>
    <xf numFmtId="0" fontId="9" fillId="0" borderId="13" xfId="0" applyFont="1" applyBorder="1" applyAlignment="1">
      <alignment horizontal="left" vertical="top" wrapText="1"/>
    </xf>
    <xf numFmtId="0" fontId="9" fillId="0" borderId="22" xfId="0" applyFont="1" applyBorder="1" applyAlignment="1">
      <alignment horizontal="left" vertical="top" wrapText="1"/>
    </xf>
    <xf numFmtId="0" fontId="9" fillId="0" borderId="11" xfId="0" applyFont="1" applyBorder="1" applyAlignment="1">
      <alignment horizontal="left" vertical="top" wrapText="1"/>
    </xf>
    <xf numFmtId="170" fontId="7" fillId="0" borderId="13" xfId="44" applyFont="1" applyFill="1" applyBorder="1" applyAlignment="1" quotePrefix="1">
      <alignment horizontal="center" vertical="top"/>
    </xf>
    <xf numFmtId="170" fontId="7" fillId="0" borderId="11" xfId="44" applyFont="1" applyFill="1" applyBorder="1" applyAlignment="1" quotePrefix="1">
      <alignment horizontal="center" vertical="top"/>
    </xf>
    <xf numFmtId="0" fontId="7" fillId="0" borderId="24" xfId="0" applyFont="1" applyFill="1" applyBorder="1" applyAlignment="1">
      <alignment horizontal="center" vertical="top"/>
    </xf>
    <xf numFmtId="0" fontId="14" fillId="34" borderId="25" xfId="0" applyFont="1" applyFill="1" applyBorder="1" applyAlignment="1">
      <alignment horizontal="center" vertical="top" wrapText="1"/>
    </xf>
    <xf numFmtId="0" fontId="14" fillId="34" borderId="26" xfId="0" applyFont="1" applyFill="1" applyBorder="1" applyAlignment="1">
      <alignment horizontal="center" vertical="top" wrapText="1"/>
    </xf>
    <xf numFmtId="0" fontId="14" fillId="34" borderId="17" xfId="0" applyFont="1" applyFill="1" applyBorder="1" applyAlignment="1">
      <alignment horizontal="center" vertical="top" wrapText="1"/>
    </xf>
    <xf numFmtId="0" fontId="3" fillId="0" borderId="0" xfId="0" applyFont="1" applyAlignment="1">
      <alignment horizontal="center" vertical="top" wrapText="1"/>
    </xf>
    <xf numFmtId="0" fontId="3"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top" wrapText="1"/>
    </xf>
    <xf numFmtId="0" fontId="59" fillId="33" borderId="25" xfId="0" applyFont="1" applyFill="1" applyBorder="1" applyAlignment="1">
      <alignment horizontal="center" vertical="center" wrapText="1"/>
    </xf>
    <xf numFmtId="0" fontId="59" fillId="33" borderId="26" xfId="0" applyFont="1" applyFill="1" applyBorder="1" applyAlignment="1">
      <alignment horizontal="center" vertical="center" wrapText="1"/>
    </xf>
    <xf numFmtId="0" fontId="59" fillId="33" borderId="17" xfId="0" applyFont="1" applyFill="1" applyBorder="1" applyAlignment="1">
      <alignment horizontal="center" vertical="center" wrapText="1"/>
    </xf>
    <xf numFmtId="0" fontId="66" fillId="0" borderId="12" xfId="0" applyFont="1" applyBorder="1" applyAlignment="1">
      <alignment horizontal="left" vertical="center" wrapText="1"/>
    </xf>
    <xf numFmtId="0" fontId="66" fillId="0" borderId="10" xfId="0" applyFont="1" applyBorder="1" applyAlignment="1">
      <alignment horizontal="left" vertical="center" wrapText="1"/>
    </xf>
    <xf numFmtId="0" fontId="66" fillId="0" borderId="13" xfId="0" applyFont="1" applyBorder="1" applyAlignment="1">
      <alignment horizontal="left" vertical="center" wrapText="1"/>
    </xf>
    <xf numFmtId="0" fontId="66" fillId="0" borderId="22" xfId="0" applyFont="1" applyBorder="1" applyAlignment="1">
      <alignment horizontal="left" vertical="center" wrapText="1"/>
    </xf>
    <xf numFmtId="0" fontId="66" fillId="0" borderId="11" xfId="0" applyFont="1" applyBorder="1" applyAlignment="1">
      <alignment horizontal="left" vertical="center" wrapText="1"/>
    </xf>
    <xf numFmtId="0" fontId="66" fillId="0" borderId="27" xfId="0" applyFont="1" applyBorder="1" applyAlignment="1">
      <alignment horizontal="left" vertical="center" wrapText="1"/>
    </xf>
    <xf numFmtId="0" fontId="66" fillId="0" borderId="28" xfId="0" applyFont="1" applyBorder="1" applyAlignment="1">
      <alignment horizontal="left" vertical="center" wrapText="1"/>
    </xf>
    <xf numFmtId="0" fontId="66" fillId="0" borderId="29" xfId="0" applyFont="1" applyBorder="1" applyAlignment="1">
      <alignment horizontal="left" vertical="center" wrapText="1"/>
    </xf>
    <xf numFmtId="0" fontId="5" fillId="0" borderId="0" xfId="0" applyFont="1" applyBorder="1" applyAlignment="1">
      <alignment horizontal="center" vertical="top" wrapText="1"/>
    </xf>
    <xf numFmtId="0" fontId="67" fillId="33" borderId="30" xfId="0" applyFont="1" applyFill="1" applyBorder="1" applyAlignment="1">
      <alignment horizontal="center" vertical="center" wrapText="1"/>
    </xf>
    <xf numFmtId="0" fontId="67" fillId="33" borderId="31" xfId="0" applyFont="1" applyFill="1" applyBorder="1" applyAlignment="1">
      <alignment horizontal="center" vertical="center" wrapText="1"/>
    </xf>
    <xf numFmtId="0" fontId="67" fillId="33" borderId="32" xfId="0" applyFont="1" applyFill="1" applyBorder="1" applyAlignment="1">
      <alignment horizontal="center" vertical="center" wrapText="1"/>
    </xf>
    <xf numFmtId="0" fontId="67" fillId="33" borderId="33" xfId="0" applyFont="1" applyFill="1" applyBorder="1" applyAlignment="1">
      <alignment horizontal="center" vertical="center" wrapText="1"/>
    </xf>
    <xf numFmtId="0" fontId="67" fillId="33" borderId="34" xfId="0" applyFont="1" applyFill="1" applyBorder="1" applyAlignment="1">
      <alignment horizontal="center" vertical="center" wrapText="1"/>
    </xf>
    <xf numFmtId="0" fontId="67" fillId="33" borderId="35" xfId="0" applyFont="1" applyFill="1" applyBorder="1" applyAlignment="1">
      <alignment horizontal="center" vertical="center" wrapText="1"/>
    </xf>
    <xf numFmtId="0" fontId="62" fillId="0" borderId="30" xfId="0" applyFont="1" applyBorder="1" applyAlignment="1">
      <alignment horizontal="center" vertical="center"/>
    </xf>
    <xf numFmtId="0" fontId="62" fillId="0" borderId="31" xfId="0" applyFont="1" applyBorder="1" applyAlignment="1">
      <alignment horizontal="center" vertical="center"/>
    </xf>
    <xf numFmtId="0" fontId="62" fillId="0" borderId="32" xfId="0" applyFont="1" applyBorder="1" applyAlignment="1">
      <alignment horizontal="center" vertical="center"/>
    </xf>
    <xf numFmtId="0" fontId="66" fillId="0" borderId="18" xfId="0" applyFont="1" applyBorder="1" applyAlignment="1">
      <alignment horizontal="left" vertical="center" wrapText="1"/>
    </xf>
    <xf numFmtId="0" fontId="67" fillId="33" borderId="25" xfId="0" applyFont="1" applyFill="1" applyBorder="1" applyAlignment="1">
      <alignment horizontal="center" vertical="center" wrapText="1"/>
    </xf>
    <xf numFmtId="0" fontId="67" fillId="33" borderId="26" xfId="0" applyFont="1" applyFill="1" applyBorder="1" applyAlignment="1">
      <alignment horizontal="center" vertical="center" wrapText="1"/>
    </xf>
    <xf numFmtId="0" fontId="67" fillId="33" borderId="17" xfId="0" applyFont="1" applyFill="1" applyBorder="1" applyAlignment="1">
      <alignment horizontal="center" vertical="center" wrapText="1"/>
    </xf>
    <xf numFmtId="0" fontId="66" fillId="0" borderId="15" xfId="0" applyFont="1" applyBorder="1" applyAlignment="1">
      <alignment horizontal="left" vertical="center" wrapText="1"/>
    </xf>
    <xf numFmtId="0" fontId="66" fillId="0" borderId="36" xfId="0" applyFont="1" applyBorder="1" applyAlignment="1">
      <alignment horizontal="left" vertical="center" wrapText="1"/>
    </xf>
    <xf numFmtId="0" fontId="66" fillId="0" borderId="13" xfId="0" applyFont="1" applyBorder="1" applyAlignment="1">
      <alignment horizontal="left" vertical="top" wrapText="1"/>
    </xf>
    <xf numFmtId="0" fontId="66" fillId="0" borderId="37" xfId="0" applyFont="1" applyBorder="1" applyAlignment="1">
      <alignment horizontal="left" vertical="center" wrapText="1"/>
    </xf>
    <xf numFmtId="0" fontId="66" fillId="0" borderId="38" xfId="0" applyFont="1" applyBorder="1" applyAlignment="1">
      <alignment horizontal="left" vertical="center" wrapText="1"/>
    </xf>
    <xf numFmtId="0" fontId="66" fillId="0" borderId="14" xfId="0" applyFont="1" applyBorder="1" applyAlignment="1">
      <alignment horizontal="left" vertical="center" wrapText="1"/>
    </xf>
    <xf numFmtId="0" fontId="66" fillId="0" borderId="39" xfId="0" applyFont="1" applyBorder="1" applyAlignment="1">
      <alignment horizontal="left" vertical="center" wrapText="1"/>
    </xf>
    <xf numFmtId="0" fontId="68" fillId="0" borderId="39" xfId="0" applyFont="1" applyBorder="1" applyAlignment="1">
      <alignment horizontal="center" vertical="top" wrapText="1"/>
    </xf>
    <xf numFmtId="0" fontId="68" fillId="0" borderId="11" xfId="0" applyFont="1" applyBorder="1" applyAlignment="1">
      <alignment horizontal="center" vertical="top" wrapText="1"/>
    </xf>
    <xf numFmtId="0" fontId="68" fillId="0" borderId="36" xfId="0" applyFont="1" applyBorder="1" applyAlignment="1">
      <alignment horizontal="center" vertical="top" wrapText="1"/>
    </xf>
    <xf numFmtId="0" fontId="68" fillId="0" borderId="38" xfId="0" applyFont="1" applyBorder="1" applyAlignment="1">
      <alignment horizontal="center" vertical="top" wrapText="1"/>
    </xf>
    <xf numFmtId="0" fontId="66" fillId="0" borderId="10" xfId="0" applyFont="1" applyBorder="1" applyAlignment="1">
      <alignment horizontal="center" vertical="top"/>
    </xf>
    <xf numFmtId="0" fontId="66" fillId="0" borderId="10" xfId="0" applyFont="1" applyBorder="1" applyAlignment="1">
      <alignment horizontal="center" vertical="top" wrapText="1"/>
    </xf>
    <xf numFmtId="0" fontId="67" fillId="0" borderId="0" xfId="0" applyFont="1" applyAlignment="1">
      <alignment horizontal="center" vertical="center"/>
    </xf>
    <xf numFmtId="0" fontId="67" fillId="33" borderId="16" xfId="0" applyFont="1" applyFill="1" applyBorder="1" applyAlignment="1">
      <alignment horizontal="center" vertical="center" wrapText="1"/>
    </xf>
    <xf numFmtId="0" fontId="67" fillId="33" borderId="0" xfId="0" applyFont="1" applyFill="1" applyBorder="1" applyAlignment="1">
      <alignment horizontal="center" vertical="center" wrapText="1"/>
    </xf>
    <xf numFmtId="0" fontId="67" fillId="33" borderId="20" xfId="0" applyFont="1" applyFill="1" applyBorder="1" applyAlignment="1">
      <alignment horizontal="center" vertical="center" wrapText="1"/>
    </xf>
    <xf numFmtId="0" fontId="0" fillId="0" borderId="0" xfId="0" applyAlignment="1">
      <alignment horizontal="center" vertical="center"/>
    </xf>
    <xf numFmtId="0" fontId="66" fillId="0" borderId="10" xfId="0" applyFont="1" applyBorder="1" applyAlignment="1">
      <alignment vertical="center" wrapText="1"/>
    </xf>
    <xf numFmtId="0" fontId="69"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3305175</xdr:colOff>
      <xdr:row>0</xdr:row>
      <xdr:rowOff>0</xdr:rowOff>
    </xdr:from>
    <xdr:to>
      <xdr:col>3</xdr:col>
      <xdr:colOff>438150</xdr:colOff>
      <xdr:row>5</xdr:row>
      <xdr:rowOff>161925</xdr:rowOff>
    </xdr:to>
    <xdr:pic>
      <xdr:nvPicPr>
        <xdr:cNvPr id="1" name="Picture 1" descr="Nquthu Mun Logo Final"/>
        <xdr:cNvPicPr preferRelativeResize="1">
          <a:picLocks noChangeAspect="1"/>
        </xdr:cNvPicPr>
      </xdr:nvPicPr>
      <xdr:blipFill>
        <a:blip r:embed="rId1"/>
        <a:srcRect l="12898" t="18475" r="13705" b="22880"/>
        <a:stretch>
          <a:fillRect/>
        </a:stretch>
      </xdr:blipFill>
      <xdr:spPr>
        <a:xfrm>
          <a:off x="4362450" y="0"/>
          <a:ext cx="2324100" cy="1352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1</xdr:row>
      <xdr:rowOff>76200</xdr:rowOff>
    </xdr:from>
    <xdr:to>
      <xdr:col>13</xdr:col>
      <xdr:colOff>114300</xdr:colOff>
      <xdr:row>9</xdr:row>
      <xdr:rowOff>104775</xdr:rowOff>
    </xdr:to>
    <xdr:pic>
      <xdr:nvPicPr>
        <xdr:cNvPr id="1" name="Picture 1" descr="C:\Users\sakhilem\AppData\Local\Microsoft\Windows\Temporary Internet Files\Content.Outlook\LJOMOAAT\NEW MOTTO FOR LOGO.jpg"/>
        <xdr:cNvPicPr preferRelativeResize="1">
          <a:picLocks noChangeAspect="1"/>
        </xdr:cNvPicPr>
      </xdr:nvPicPr>
      <xdr:blipFill>
        <a:blip r:embed="rId1"/>
        <a:stretch>
          <a:fillRect/>
        </a:stretch>
      </xdr:blipFill>
      <xdr:spPr>
        <a:xfrm>
          <a:off x="7038975" y="542925"/>
          <a:ext cx="2228850" cy="1466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1504950</xdr:colOff>
      <xdr:row>0</xdr:row>
      <xdr:rowOff>9525</xdr:rowOff>
    </xdr:from>
    <xdr:to>
      <xdr:col>3</xdr:col>
      <xdr:colOff>723900</xdr:colOff>
      <xdr:row>3</xdr:row>
      <xdr:rowOff>266700</xdr:rowOff>
    </xdr:to>
    <xdr:pic>
      <xdr:nvPicPr>
        <xdr:cNvPr id="1" name="Picture 1" descr="C:\Users\sakhilem\AppData\Local\Microsoft\Windows\Temporary Internet Files\Content.Outlook\LJOMOAAT\NEW MOTTO FOR LOGO.jpg"/>
        <xdr:cNvPicPr preferRelativeResize="1">
          <a:picLocks noChangeAspect="1"/>
        </xdr:cNvPicPr>
      </xdr:nvPicPr>
      <xdr:blipFill>
        <a:blip r:embed="rId1"/>
        <a:stretch>
          <a:fillRect/>
        </a:stretch>
      </xdr:blipFill>
      <xdr:spPr>
        <a:xfrm>
          <a:off x="4105275" y="9525"/>
          <a:ext cx="191452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32"/>
  <sheetViews>
    <sheetView tabSelected="1" zoomScale="70" zoomScaleNormal="70" workbookViewId="0" topLeftCell="A1">
      <selection activeCell="F30" sqref="F30"/>
    </sheetView>
  </sheetViews>
  <sheetFormatPr defaultColWidth="10.00390625" defaultRowHeight="18.75" customHeight="1"/>
  <cols>
    <col min="1" max="1" width="15.8515625" style="41" customWidth="1"/>
    <col min="2" max="2" width="58.140625" style="20" customWidth="1"/>
    <col min="3" max="4" width="19.7109375" style="49" customWidth="1"/>
    <col min="5" max="5" width="19.7109375" style="126" customWidth="1"/>
    <col min="6" max="6" width="23.7109375" style="78" customWidth="1"/>
    <col min="7" max="7" width="12.421875" style="13" customWidth="1"/>
    <col min="8" max="16384" width="10.00390625" style="7" customWidth="1"/>
  </cols>
  <sheetData>
    <row r="1" spans="3:4" ht="18.75" customHeight="1">
      <c r="C1" s="125"/>
      <c r="D1" s="125"/>
    </row>
    <row r="2" spans="3:4" ht="18.75" customHeight="1">
      <c r="C2" s="125"/>
      <c r="D2" s="125"/>
    </row>
    <row r="3" spans="3:4" ht="18.75" customHeight="1">
      <c r="C3" s="125"/>
      <c r="D3" s="125"/>
    </row>
    <row r="4" spans="3:4" ht="18.75" customHeight="1">
      <c r="C4" s="125"/>
      <c r="D4" s="125"/>
    </row>
    <row r="5" spans="3:4" ht="18.75" customHeight="1">
      <c r="C5" s="125"/>
      <c r="D5" s="125"/>
    </row>
    <row r="6" spans="3:4" ht="18.75" customHeight="1">
      <c r="C6" s="125"/>
      <c r="D6" s="125"/>
    </row>
    <row r="7" spans="1:7" ht="42.75" customHeight="1">
      <c r="A7" s="162" t="s">
        <v>705</v>
      </c>
      <c r="B7" s="162"/>
      <c r="C7" s="162"/>
      <c r="D7" s="162"/>
      <c r="E7" s="162"/>
      <c r="F7" s="162"/>
      <c r="G7" s="162"/>
    </row>
    <row r="8" spans="1:4" ht="29.25" customHeight="1">
      <c r="A8" s="76" t="s">
        <v>8</v>
      </c>
      <c r="B8" s="21"/>
      <c r="C8" s="125"/>
      <c r="D8" s="125"/>
    </row>
    <row r="9" spans="1:7" ht="23.25">
      <c r="A9" s="154" t="s">
        <v>702</v>
      </c>
      <c r="B9" s="155"/>
      <c r="C9" s="155"/>
      <c r="D9" s="155"/>
      <c r="E9" s="155"/>
      <c r="F9" s="155"/>
      <c r="G9" s="155"/>
    </row>
    <row r="10" spans="1:7" ht="23.25">
      <c r="A10" s="154" t="s">
        <v>706</v>
      </c>
      <c r="B10" s="155"/>
      <c r="C10" s="155"/>
      <c r="D10" s="155"/>
      <c r="E10" s="155"/>
      <c r="F10" s="155"/>
      <c r="G10" s="155"/>
    </row>
    <row r="11" spans="1:26" s="6" customFormat="1" ht="37.5" customHeight="1">
      <c r="A11" s="158" t="s">
        <v>703</v>
      </c>
      <c r="B11" s="159"/>
      <c r="C11" s="159"/>
      <c r="D11" s="159"/>
      <c r="E11" s="159"/>
      <c r="F11" s="159"/>
      <c r="G11" s="159"/>
      <c r="H11" s="67"/>
      <c r="I11" s="67"/>
      <c r="J11" s="67"/>
      <c r="K11" s="67"/>
      <c r="L11" s="67"/>
      <c r="M11" s="67"/>
      <c r="N11" s="67"/>
      <c r="O11" s="67"/>
      <c r="P11" s="67"/>
      <c r="Q11" s="67"/>
      <c r="R11" s="67"/>
      <c r="S11" s="67"/>
      <c r="T11" s="67"/>
      <c r="U11" s="67"/>
      <c r="V11" s="67"/>
      <c r="W11" s="67"/>
      <c r="X11" s="67"/>
      <c r="Y11" s="67"/>
      <c r="Z11" s="67"/>
    </row>
    <row r="12" spans="1:26" s="6" customFormat="1" ht="105" customHeight="1">
      <c r="A12" s="160"/>
      <c r="B12" s="161"/>
      <c r="C12" s="161"/>
      <c r="D12" s="161"/>
      <c r="E12" s="161"/>
      <c r="F12" s="161"/>
      <c r="G12" s="161"/>
      <c r="H12" s="66"/>
      <c r="I12" s="66"/>
      <c r="J12" s="66"/>
      <c r="K12" s="66"/>
      <c r="L12" s="66"/>
      <c r="M12" s="66"/>
      <c r="N12" s="66"/>
      <c r="O12" s="66"/>
      <c r="P12" s="66"/>
      <c r="Q12" s="66"/>
      <c r="R12" s="66"/>
      <c r="S12" s="66"/>
      <c r="T12" s="66"/>
      <c r="U12" s="66"/>
      <c r="V12" s="66"/>
      <c r="W12" s="66"/>
      <c r="X12" s="66"/>
      <c r="Y12" s="66"/>
      <c r="Z12" s="66"/>
    </row>
    <row r="13" spans="1:7" ht="55.5" customHeight="1">
      <c r="A13" s="156" t="s">
        <v>488</v>
      </c>
      <c r="B13" s="157"/>
      <c r="C13" s="157"/>
      <c r="D13" s="157"/>
      <c r="E13" s="157"/>
      <c r="F13" s="157"/>
      <c r="G13" s="157"/>
    </row>
    <row r="14" spans="1:4" ht="18.75" customHeight="1">
      <c r="A14" s="8"/>
      <c r="B14" s="21"/>
      <c r="C14" s="125"/>
      <c r="D14" s="125"/>
    </row>
    <row r="15" spans="1:7" ht="18.75" customHeight="1">
      <c r="A15" s="168" t="s">
        <v>707</v>
      </c>
      <c r="B15" s="168"/>
      <c r="C15" s="168"/>
      <c r="D15" s="168"/>
      <c r="E15" s="168"/>
      <c r="F15" s="168"/>
      <c r="G15" s="168"/>
    </row>
    <row r="16" spans="1:7" ht="18.75" customHeight="1">
      <c r="A16" s="43" t="s">
        <v>10</v>
      </c>
      <c r="B16" s="22"/>
      <c r="C16" s="166" t="s">
        <v>701</v>
      </c>
      <c r="D16" s="167"/>
      <c r="E16" s="166" t="s">
        <v>704</v>
      </c>
      <c r="F16" s="167"/>
      <c r="G16" s="39"/>
    </row>
    <row r="17" spans="1:7" s="6" customFormat="1" ht="18.75" customHeight="1">
      <c r="A17" s="43"/>
      <c r="B17" s="22"/>
      <c r="C17" s="44" t="s">
        <v>0</v>
      </c>
      <c r="D17" s="127" t="s">
        <v>1</v>
      </c>
      <c r="E17" s="128" t="s">
        <v>0</v>
      </c>
      <c r="F17" s="79" t="s">
        <v>1</v>
      </c>
      <c r="G17" s="120" t="s">
        <v>107</v>
      </c>
    </row>
    <row r="18" spans="1:7" ht="18.75" customHeight="1">
      <c r="A18" s="43">
        <v>1</v>
      </c>
      <c r="B18" s="22" t="s">
        <v>11</v>
      </c>
      <c r="C18" s="45"/>
      <c r="D18" s="129"/>
      <c r="E18" s="130"/>
      <c r="F18" s="56"/>
      <c r="G18" s="14"/>
    </row>
    <row r="19" spans="1:7" ht="18.75" customHeight="1">
      <c r="A19" s="46" t="s">
        <v>313</v>
      </c>
      <c r="B19" s="23" t="s">
        <v>312</v>
      </c>
      <c r="C19" s="45"/>
      <c r="D19" s="129"/>
      <c r="E19" s="130"/>
      <c r="F19" s="56"/>
      <c r="G19" s="14"/>
    </row>
    <row r="20" spans="1:7" ht="18.75" customHeight="1">
      <c r="A20" s="46" t="s">
        <v>12</v>
      </c>
      <c r="B20" s="23" t="s">
        <v>484</v>
      </c>
      <c r="C20" s="129">
        <v>70.09735872173913</v>
      </c>
      <c r="D20" s="129">
        <v>80.61196253</v>
      </c>
      <c r="E20" s="130">
        <f>F20*100/115</f>
        <v>72.97135042933043</v>
      </c>
      <c r="F20" s="56">
        <f>(D20*G20+D20)</f>
        <v>83.91705299373</v>
      </c>
      <c r="G20" s="69">
        <v>0.041</v>
      </c>
    </row>
    <row r="21" spans="1:7" ht="18.75" customHeight="1">
      <c r="A21" s="46" t="s">
        <v>344</v>
      </c>
      <c r="B21" s="23" t="s">
        <v>483</v>
      </c>
      <c r="C21" s="129">
        <v>47.3630802173913</v>
      </c>
      <c r="D21" s="49">
        <v>54.46754225</v>
      </c>
      <c r="E21" s="130">
        <f>F21*100/115</f>
        <v>49.304966506304346</v>
      </c>
      <c r="F21" s="56">
        <f>(D21*G21+D21)</f>
        <v>56.70071148225</v>
      </c>
      <c r="G21" s="69">
        <v>0.041</v>
      </c>
    </row>
    <row r="22" spans="1:7" ht="18.75" customHeight="1">
      <c r="A22" s="46"/>
      <c r="B22" s="23"/>
      <c r="E22" s="54"/>
      <c r="F22" s="68"/>
      <c r="G22" s="69"/>
    </row>
    <row r="23" spans="1:7" ht="18.75" customHeight="1">
      <c r="A23" s="43">
        <v>1.2</v>
      </c>
      <c r="B23" s="22" t="s">
        <v>14</v>
      </c>
      <c r="C23" s="129"/>
      <c r="E23" s="54"/>
      <c r="F23" s="68"/>
      <c r="G23" s="69"/>
    </row>
    <row r="24" spans="1:7" ht="18.75" customHeight="1">
      <c r="A24" s="46" t="s">
        <v>15</v>
      </c>
      <c r="B24" s="23" t="s">
        <v>330</v>
      </c>
      <c r="C24" s="49">
        <v>174.99580320022963</v>
      </c>
      <c r="D24" s="49">
        <v>201.2451736802641</v>
      </c>
      <c r="E24" s="54">
        <f>F24*100/115</f>
        <v>182.17063113143905</v>
      </c>
      <c r="F24" s="68">
        <f>(D24*G24+D24)</f>
        <v>209.4962258011549</v>
      </c>
      <c r="G24" s="69">
        <v>0.041</v>
      </c>
    </row>
    <row r="25" spans="1:7" ht="18.75" customHeight="1">
      <c r="A25" s="46"/>
      <c r="B25" s="23" t="s">
        <v>331</v>
      </c>
      <c r="C25" s="49">
        <v>221.66135072029093</v>
      </c>
      <c r="D25" s="49">
        <v>254.91055332833457</v>
      </c>
      <c r="E25" s="54">
        <f>F25*100/115</f>
        <v>230.74946609982288</v>
      </c>
      <c r="F25" s="68">
        <f aca="true" t="shared" si="0" ref="F25:F33">(D25*G25+D25)</f>
        <v>265.3618860147963</v>
      </c>
      <c r="G25" s="69">
        <v>0.041</v>
      </c>
    </row>
    <row r="26" spans="1:7" ht="18.75" customHeight="1">
      <c r="A26" s="46"/>
      <c r="B26" s="23" t="s">
        <v>332</v>
      </c>
      <c r="C26" s="49">
        <v>256.6605113603369</v>
      </c>
      <c r="D26" s="49">
        <v>295.15958806438744</v>
      </c>
      <c r="E26" s="54">
        <f>F26*100/115</f>
        <v>267.1835923261107</v>
      </c>
      <c r="F26" s="68">
        <f t="shared" si="0"/>
        <v>307.26113117502734</v>
      </c>
      <c r="G26" s="69">
        <v>0.041</v>
      </c>
    </row>
    <row r="27" spans="1:7" ht="18.75" customHeight="1">
      <c r="A27" s="46"/>
      <c r="B27" s="23" t="s">
        <v>333</v>
      </c>
      <c r="C27" s="49">
        <v>303.3260588803981</v>
      </c>
      <c r="D27" s="49">
        <v>348.8249677124578</v>
      </c>
      <c r="E27" s="54">
        <f>F27*100/115</f>
        <v>315.7624272944944</v>
      </c>
      <c r="F27" s="68">
        <f t="shared" si="0"/>
        <v>363.12679138866855</v>
      </c>
      <c r="G27" s="69">
        <v>0.041</v>
      </c>
    </row>
    <row r="28" spans="1:7" ht="18.75" customHeight="1">
      <c r="A28" s="46"/>
      <c r="B28" s="23" t="s">
        <v>345</v>
      </c>
      <c r="C28" s="49">
        <v>308.73103349693594</v>
      </c>
      <c r="D28" s="49">
        <v>355.04068852147634</v>
      </c>
      <c r="E28" s="54">
        <f>F28*100/115</f>
        <v>321.3890058703103</v>
      </c>
      <c r="F28" s="68">
        <f t="shared" si="0"/>
        <v>369.5973567508569</v>
      </c>
      <c r="G28" s="69">
        <v>0.041</v>
      </c>
    </row>
    <row r="29" spans="1:7" ht="18.75" customHeight="1">
      <c r="A29" s="46" t="s">
        <v>361</v>
      </c>
      <c r="B29" s="23" t="s">
        <v>362</v>
      </c>
      <c r="C29" s="49">
        <v>347.6431845434152</v>
      </c>
      <c r="D29" s="49">
        <v>396.31323037949335</v>
      </c>
      <c r="E29" s="49">
        <f aca="true" t="shared" si="1" ref="E29:E34">F29*100/114</f>
        <v>361.8965551096952</v>
      </c>
      <c r="F29" s="68">
        <f t="shared" si="0"/>
        <v>412.56207282505255</v>
      </c>
      <c r="G29" s="69">
        <v>0.041</v>
      </c>
    </row>
    <row r="30" spans="1:7" s="10" customFormat="1" ht="18.75" customHeight="1">
      <c r="A30" s="46" t="s">
        <v>363</v>
      </c>
      <c r="B30" s="23" t="s">
        <v>364</v>
      </c>
      <c r="C30" s="49">
        <v>438.0304125247031</v>
      </c>
      <c r="D30" s="49">
        <v>499.3546702781615</v>
      </c>
      <c r="E30" s="49">
        <f t="shared" si="1"/>
        <v>455.9896594382159</v>
      </c>
      <c r="F30" s="68">
        <f t="shared" si="0"/>
        <v>519.8282117595661</v>
      </c>
      <c r="G30" s="69">
        <v>0.041</v>
      </c>
    </row>
    <row r="31" spans="1:7" s="10" customFormat="1" ht="18.75" customHeight="1">
      <c r="A31" s="46" t="s">
        <v>365</v>
      </c>
      <c r="B31" s="23" t="s">
        <v>366</v>
      </c>
      <c r="C31" s="49">
        <v>584.0405500329372</v>
      </c>
      <c r="D31" s="49">
        <v>665.8062270375484</v>
      </c>
      <c r="E31" s="49">
        <f t="shared" si="1"/>
        <v>607.9862125842876</v>
      </c>
      <c r="F31" s="68">
        <f t="shared" si="0"/>
        <v>693.1042823460879</v>
      </c>
      <c r="G31" s="69">
        <v>0.041</v>
      </c>
    </row>
    <row r="32" spans="1:7" s="10" customFormat="1" ht="18.75" customHeight="1">
      <c r="A32" s="46" t="s">
        <v>367</v>
      </c>
      <c r="B32" s="23" t="s">
        <v>368</v>
      </c>
      <c r="C32" s="49">
        <v>730.0506875411719</v>
      </c>
      <c r="D32" s="49">
        <v>832.257783796936</v>
      </c>
      <c r="E32" s="49">
        <f t="shared" si="1"/>
        <v>759.9827657303599</v>
      </c>
      <c r="F32" s="68">
        <f t="shared" si="0"/>
        <v>866.3803529326103</v>
      </c>
      <c r="G32" s="69">
        <v>0.041</v>
      </c>
    </row>
    <row r="33" spans="1:7" s="10" customFormat="1" ht="18.75" customHeight="1">
      <c r="A33" s="46" t="s">
        <v>369</v>
      </c>
      <c r="B33" s="23" t="s">
        <v>370</v>
      </c>
      <c r="C33" s="49">
        <v>874.322609126689</v>
      </c>
      <c r="D33" s="49">
        <v>996.7277744044254</v>
      </c>
      <c r="E33" s="49">
        <f t="shared" si="1"/>
        <v>910.1698361008831</v>
      </c>
      <c r="F33" s="68">
        <f t="shared" si="0"/>
        <v>1037.5936131550068</v>
      </c>
      <c r="G33" s="69">
        <v>0.041</v>
      </c>
    </row>
    <row r="34" spans="1:7" s="10" customFormat="1" ht="18.75" customHeight="1">
      <c r="A34" s="46" t="s">
        <v>371</v>
      </c>
      <c r="B34" s="23" t="s">
        <v>372</v>
      </c>
      <c r="C34" s="49">
        <v>1025.5473944030743</v>
      </c>
      <c r="D34" s="49">
        <v>1169.1240296195049</v>
      </c>
      <c r="E34" s="49">
        <f t="shared" si="1"/>
        <v>1067.5948375736004</v>
      </c>
      <c r="F34" s="68">
        <f>(D34*G34+D34)</f>
        <v>1217.0581148339045</v>
      </c>
      <c r="G34" s="69">
        <v>0.041</v>
      </c>
    </row>
    <row r="35" spans="1:7" s="10" customFormat="1" ht="18.75" customHeight="1">
      <c r="A35" s="46"/>
      <c r="B35" s="23" t="s">
        <v>314</v>
      </c>
      <c r="C35" s="131"/>
      <c r="D35" s="49"/>
      <c r="E35" s="54"/>
      <c r="F35" s="68"/>
      <c r="G35" s="15"/>
    </row>
    <row r="36" spans="1:7" s="10" customFormat="1" ht="18.75" customHeight="1">
      <c r="A36" s="46"/>
      <c r="B36" s="23" t="s">
        <v>317</v>
      </c>
      <c r="C36" s="131"/>
      <c r="D36" s="49"/>
      <c r="E36" s="54"/>
      <c r="F36" s="68"/>
      <c r="G36" s="15"/>
    </row>
    <row r="37" spans="1:7" s="10" customFormat="1" ht="18.75" customHeight="1">
      <c r="A37" s="46"/>
      <c r="B37" s="23" t="s">
        <v>316</v>
      </c>
      <c r="C37" s="131"/>
      <c r="D37" s="49"/>
      <c r="E37" s="54"/>
      <c r="F37" s="68"/>
      <c r="G37" s="15"/>
    </row>
    <row r="38" spans="1:7" ht="18.75" customHeight="1">
      <c r="A38" s="46"/>
      <c r="B38" s="23" t="s">
        <v>315</v>
      </c>
      <c r="C38" s="131"/>
      <c r="E38" s="54"/>
      <c r="F38" s="68"/>
      <c r="G38" s="15"/>
    </row>
    <row r="39" spans="1:7" ht="18.75" customHeight="1">
      <c r="A39" s="43">
        <v>1.3</v>
      </c>
      <c r="B39" s="22" t="s">
        <v>104</v>
      </c>
      <c r="C39" s="129"/>
      <c r="E39" s="54"/>
      <c r="F39" s="68"/>
      <c r="G39" s="15"/>
    </row>
    <row r="40" spans="1:7" ht="18.75" customHeight="1">
      <c r="A40" s="46" t="s">
        <v>224</v>
      </c>
      <c r="B40" s="23" t="s">
        <v>103</v>
      </c>
      <c r="C40" s="129">
        <v>105.8358866953752</v>
      </c>
      <c r="D40" s="49">
        <v>121.71126969968147</v>
      </c>
      <c r="E40" s="54">
        <f>F40*100/115</f>
        <v>110.0693221631902</v>
      </c>
      <c r="F40" s="68">
        <f>(D40*G40+D40)</f>
        <v>126.57972048766872</v>
      </c>
      <c r="G40" s="69">
        <v>0.04</v>
      </c>
    </row>
    <row r="41" spans="1:7" ht="18.75" customHeight="1">
      <c r="A41" s="43">
        <v>1.4</v>
      </c>
      <c r="B41" s="22" t="s">
        <v>105</v>
      </c>
      <c r="C41" s="129"/>
      <c r="E41" s="54"/>
      <c r="F41" s="68"/>
      <c r="G41" s="15"/>
    </row>
    <row r="42" spans="1:7" ht="18.75" customHeight="1">
      <c r="A42" s="46" t="s">
        <v>225</v>
      </c>
      <c r="B42" s="23" t="s">
        <v>103</v>
      </c>
      <c r="C42" s="49">
        <v>105.8358866953752</v>
      </c>
      <c r="D42" s="49">
        <v>121.71126969968147</v>
      </c>
      <c r="E42" s="54">
        <f>F42*100/115</f>
        <v>110.0693221631902</v>
      </c>
      <c r="F42" s="68">
        <f>(D42*G42+D42)</f>
        <v>126.57972048766872</v>
      </c>
      <c r="G42" s="69">
        <v>0.04</v>
      </c>
    </row>
    <row r="43" spans="1:7" ht="18.75" customHeight="1">
      <c r="A43" s="43">
        <v>1.5</v>
      </c>
      <c r="B43" s="22" t="s">
        <v>106</v>
      </c>
      <c r="C43" s="129">
        <v>37.6208695652174</v>
      </c>
      <c r="D43" s="129">
        <v>43.264</v>
      </c>
      <c r="E43" s="130">
        <f>F43*100/115</f>
        <v>39.12570434782609</v>
      </c>
      <c r="F43" s="68">
        <f>(D43*G43+D43)</f>
        <v>44.99456</v>
      </c>
      <c r="G43" s="69">
        <v>0.04</v>
      </c>
    </row>
    <row r="44" spans="1:7" ht="18.75" customHeight="1">
      <c r="A44" s="46"/>
      <c r="B44" s="23"/>
      <c r="C44" s="129"/>
      <c r="E44" s="54"/>
      <c r="F44" s="68"/>
      <c r="G44" s="15"/>
    </row>
    <row r="45" spans="1:7" ht="18.75" customHeight="1">
      <c r="A45" s="43">
        <v>1.6</v>
      </c>
      <c r="B45" s="23" t="s">
        <v>250</v>
      </c>
      <c r="C45" s="129">
        <v>391.30434782608694</v>
      </c>
      <c r="D45" s="49">
        <v>450</v>
      </c>
      <c r="E45" s="54">
        <f>F45*100/115</f>
        <v>391.30434782608694</v>
      </c>
      <c r="F45" s="68">
        <f>(D45*G45+D45)</f>
        <v>450</v>
      </c>
      <c r="G45" s="15">
        <v>0</v>
      </c>
    </row>
    <row r="46" spans="1:7" ht="18.75" customHeight="1">
      <c r="A46" s="46"/>
      <c r="B46" s="23"/>
      <c r="C46" s="129"/>
      <c r="E46" s="54"/>
      <c r="F46" s="68"/>
      <c r="G46" s="14"/>
    </row>
    <row r="47" spans="1:7" ht="18.75" customHeight="1">
      <c r="A47" s="46"/>
      <c r="B47" s="23"/>
      <c r="C47" s="129"/>
      <c r="E47" s="54"/>
      <c r="F47" s="68"/>
      <c r="G47" s="14"/>
    </row>
    <row r="48" spans="1:7" ht="18.75" customHeight="1">
      <c r="A48" s="43">
        <v>2</v>
      </c>
      <c r="B48" s="22" t="s">
        <v>16</v>
      </c>
      <c r="C48" s="129"/>
      <c r="E48" s="54"/>
      <c r="F48" s="68"/>
      <c r="G48" s="14"/>
    </row>
    <row r="49" spans="1:7" ht="18.75" customHeight="1">
      <c r="A49" s="47">
        <v>2.1</v>
      </c>
      <c r="B49" s="24" t="s">
        <v>487</v>
      </c>
      <c r="C49" s="129"/>
      <c r="E49" s="54"/>
      <c r="F49" s="58"/>
      <c r="G49" s="14"/>
    </row>
    <row r="50" spans="1:7" ht="18.75" customHeight="1">
      <c r="A50" s="47" t="s">
        <v>17</v>
      </c>
      <c r="B50" s="25" t="s">
        <v>169</v>
      </c>
      <c r="C50" s="129">
        <f>D50*100/114</f>
        <v>118.85332084666798</v>
      </c>
      <c r="D50" s="49">
        <v>135.4927857652015</v>
      </c>
      <c r="E50" s="54">
        <f>F50*100/114</f>
        <v>136.80017229451485</v>
      </c>
      <c r="F50" s="58">
        <f>(D50*G50+D50)</f>
        <v>155.95219641574693</v>
      </c>
      <c r="G50" s="16">
        <v>0.151</v>
      </c>
    </row>
    <row r="51" spans="1:7" ht="18.75" customHeight="1">
      <c r="A51" s="47" t="s">
        <v>18</v>
      </c>
      <c r="B51" s="25" t="s">
        <v>170</v>
      </c>
      <c r="C51" s="129">
        <f>D51*100/114</f>
        <v>151.86558229442463</v>
      </c>
      <c r="D51" s="49">
        <v>173.1267638156441</v>
      </c>
      <c r="E51" s="54">
        <f>F51*100/114</f>
        <v>174.79728522088277</v>
      </c>
      <c r="F51" s="58">
        <f>(D51*G51+D51)</f>
        <v>199.26890515180636</v>
      </c>
      <c r="G51" s="16">
        <v>0.151</v>
      </c>
    </row>
    <row r="52" spans="1:7" ht="18.75" customHeight="1">
      <c r="A52" s="47" t="s">
        <v>19</v>
      </c>
      <c r="B52" s="25" t="s">
        <v>171</v>
      </c>
      <c r="C52" s="129">
        <f>D52*100/114</f>
        <v>214.75755483358157</v>
      </c>
      <c r="D52" s="49">
        <v>244.82361251028297</v>
      </c>
      <c r="E52" s="54">
        <f>F52*100/114</f>
        <v>247.18594561345236</v>
      </c>
      <c r="F52" s="58">
        <f>(D52*G52+D52)</f>
        <v>281.7919779993357</v>
      </c>
      <c r="G52" s="16">
        <v>0.151</v>
      </c>
    </row>
    <row r="53" spans="1:7" ht="18.75" customHeight="1">
      <c r="A53" s="47" t="s">
        <v>20</v>
      </c>
      <c r="B53" s="25" t="s">
        <v>173</v>
      </c>
      <c r="C53" s="129">
        <f>D53*100/114</f>
        <v>252.17604095841105</v>
      </c>
      <c r="D53" s="49">
        <v>287.4806866925886</v>
      </c>
      <c r="E53" s="54">
        <f>F53*100/114</f>
        <v>290.25462314313114</v>
      </c>
      <c r="F53" s="58">
        <f>(D53*G53+D53)</f>
        <v>330.8902703831695</v>
      </c>
      <c r="G53" s="16">
        <v>0.151</v>
      </c>
    </row>
    <row r="54" spans="1:7" ht="18.75" customHeight="1">
      <c r="A54" s="47" t="s">
        <v>172</v>
      </c>
      <c r="B54" s="24" t="s">
        <v>307</v>
      </c>
      <c r="C54" s="129"/>
      <c r="E54" s="54"/>
      <c r="F54" s="58"/>
      <c r="G54" s="16"/>
    </row>
    <row r="55" spans="1:7" ht="18.75" customHeight="1">
      <c r="A55" s="47"/>
      <c r="B55" s="25" t="s">
        <v>169</v>
      </c>
      <c r="C55" s="129">
        <f>D55*100/114</f>
        <v>118.85332084666798</v>
      </c>
      <c r="D55" s="49">
        <v>135.4927857652015</v>
      </c>
      <c r="E55" s="54">
        <f>F55*100/114</f>
        <v>136.80017229451485</v>
      </c>
      <c r="F55" s="58">
        <v>155.95219641574693</v>
      </c>
      <c r="G55" s="16">
        <v>0.151</v>
      </c>
    </row>
    <row r="56" spans="1:7" ht="18.75" customHeight="1">
      <c r="A56" s="47"/>
      <c r="B56" s="25" t="s">
        <v>170</v>
      </c>
      <c r="C56" s="129">
        <f>D56*100/114</f>
        <v>151.86558229442463</v>
      </c>
      <c r="D56" s="49">
        <v>173.1267638156441</v>
      </c>
      <c r="E56" s="54">
        <f>F56*100/114</f>
        <v>174.79728522088277</v>
      </c>
      <c r="F56" s="58">
        <v>199.26890515180636</v>
      </c>
      <c r="G56" s="16">
        <v>0.151</v>
      </c>
    </row>
    <row r="57" spans="1:7" ht="18.75" customHeight="1">
      <c r="A57" s="47"/>
      <c r="B57" s="25" t="s">
        <v>171</v>
      </c>
      <c r="C57" s="129">
        <f>D57*100/114</f>
        <v>214.75755483358157</v>
      </c>
      <c r="D57" s="49">
        <v>244.82361251028297</v>
      </c>
      <c r="E57" s="54">
        <f>F57*100/114</f>
        <v>247.18594561345236</v>
      </c>
      <c r="F57" s="58">
        <v>281.7919779993357</v>
      </c>
      <c r="G57" s="16">
        <v>0.151</v>
      </c>
    </row>
    <row r="58" spans="1:7" ht="18.75" customHeight="1">
      <c r="A58" s="47"/>
      <c r="B58" s="25"/>
      <c r="C58" s="129"/>
      <c r="E58" s="54"/>
      <c r="F58" s="68"/>
      <c r="G58" s="16"/>
    </row>
    <row r="59" spans="1:7" ht="18.75" customHeight="1">
      <c r="A59" s="47"/>
      <c r="B59" s="25"/>
      <c r="C59" s="129"/>
      <c r="E59" s="54"/>
      <c r="F59" s="68"/>
      <c r="G59" s="16"/>
    </row>
    <row r="60" spans="1:7" ht="18.75" customHeight="1">
      <c r="A60" s="47">
        <v>2.1</v>
      </c>
      <c r="B60" s="24" t="s">
        <v>308</v>
      </c>
      <c r="C60" s="129"/>
      <c r="E60" s="54"/>
      <c r="F60" s="68"/>
      <c r="G60" s="14"/>
    </row>
    <row r="61" spans="1:7" ht="18.75" customHeight="1">
      <c r="A61" s="47" t="s">
        <v>17</v>
      </c>
      <c r="B61" s="25" t="s">
        <v>169</v>
      </c>
      <c r="C61" s="129">
        <f aca="true" t="shared" si="2" ref="C61:C70">D61*100/114</f>
        <v>118.85332084666798</v>
      </c>
      <c r="D61" s="49">
        <v>135.4927857652015</v>
      </c>
      <c r="E61" s="54">
        <f>F61*100/114</f>
        <v>136.80017229451485</v>
      </c>
      <c r="F61" s="58">
        <v>155.95219641574693</v>
      </c>
      <c r="G61" s="16">
        <v>0.151</v>
      </c>
    </row>
    <row r="62" spans="1:7" ht="18.75" customHeight="1">
      <c r="A62" s="47" t="s">
        <v>18</v>
      </c>
      <c r="B62" s="25" t="s">
        <v>170</v>
      </c>
      <c r="C62" s="129">
        <f t="shared" si="2"/>
        <v>151.86558229442463</v>
      </c>
      <c r="D62" s="49">
        <v>173.1267638156441</v>
      </c>
      <c r="E62" s="54">
        <f>F62*100/114</f>
        <v>174.79728522088277</v>
      </c>
      <c r="F62" s="58">
        <v>199.26890515180636</v>
      </c>
      <c r="G62" s="16">
        <v>0.151</v>
      </c>
    </row>
    <row r="63" spans="1:7" ht="18.75" customHeight="1">
      <c r="A63" s="47"/>
      <c r="B63" s="25" t="s">
        <v>171</v>
      </c>
      <c r="C63" s="129">
        <f t="shared" si="2"/>
        <v>214.75755483358157</v>
      </c>
      <c r="D63" s="49">
        <v>244.82361251028297</v>
      </c>
      <c r="E63" s="54">
        <f>F63*100/114</f>
        <v>247.18594561345236</v>
      </c>
      <c r="F63" s="58">
        <v>281.7919779993357</v>
      </c>
      <c r="G63" s="16">
        <v>0.151</v>
      </c>
    </row>
    <row r="64" spans="1:7" ht="18.75" customHeight="1">
      <c r="A64" s="47"/>
      <c r="B64" s="25" t="s">
        <v>173</v>
      </c>
      <c r="C64" s="129">
        <f t="shared" si="2"/>
        <v>252.17604095841105</v>
      </c>
      <c r="D64" s="49">
        <v>287.4806866925886</v>
      </c>
      <c r="E64" s="54">
        <f>F64*100/114</f>
        <v>290.25462314313114</v>
      </c>
      <c r="F64" s="58">
        <v>330.8902703831695</v>
      </c>
      <c r="G64" s="16">
        <v>0.151</v>
      </c>
    </row>
    <row r="65" spans="1:7" ht="18.75" customHeight="1">
      <c r="A65" s="47" t="s">
        <v>20</v>
      </c>
      <c r="B65" s="25" t="s">
        <v>309</v>
      </c>
      <c r="C65" s="129">
        <f t="shared" si="2"/>
        <v>186.2587816022807</v>
      </c>
      <c r="D65" s="49">
        <v>212.3350110266</v>
      </c>
      <c r="E65" s="54">
        <f>F65*100/114</f>
        <v>214.3838576242251</v>
      </c>
      <c r="F65" s="58">
        <v>244.3975976916166</v>
      </c>
      <c r="G65" s="16">
        <v>0.151</v>
      </c>
    </row>
    <row r="66" spans="1:7" ht="18.75" customHeight="1">
      <c r="A66" s="47"/>
      <c r="B66" s="25"/>
      <c r="C66" s="129" t="s">
        <v>9</v>
      </c>
      <c r="E66" s="54"/>
      <c r="F66" s="68"/>
      <c r="G66" s="14"/>
    </row>
    <row r="67" spans="1:7" ht="18.75" customHeight="1">
      <c r="A67" s="47">
        <v>2.2</v>
      </c>
      <c r="B67" s="24" t="s">
        <v>21</v>
      </c>
      <c r="C67" s="129"/>
      <c r="E67" s="54"/>
      <c r="F67" s="68"/>
      <c r="G67" s="14"/>
    </row>
    <row r="68" spans="1:7" ht="18.75" customHeight="1">
      <c r="A68" s="47" t="s">
        <v>22</v>
      </c>
      <c r="B68" s="25" t="s">
        <v>23</v>
      </c>
      <c r="C68" s="129">
        <f t="shared" si="2"/>
        <v>2.882595144736842</v>
      </c>
      <c r="D68" s="49">
        <v>3.2861584649999998</v>
      </c>
      <c r="E68" s="54">
        <v>2.2961</v>
      </c>
      <c r="F68" s="58">
        <f>(D68*G68+D68)</f>
        <v>3.7823683932149996</v>
      </c>
      <c r="G68" s="16">
        <v>0.151</v>
      </c>
    </row>
    <row r="69" spans="1:7" ht="18.75" customHeight="1">
      <c r="A69" s="47" t="s">
        <v>24</v>
      </c>
      <c r="B69" s="25" t="s">
        <v>25</v>
      </c>
      <c r="C69" s="129">
        <f t="shared" si="2"/>
        <v>2.3807978903508764</v>
      </c>
      <c r="D69" s="49">
        <v>2.7141095949999996</v>
      </c>
      <c r="E69" s="54">
        <v>1.8963</v>
      </c>
      <c r="F69" s="58">
        <f>(D69*G69+D69)</f>
        <v>3.1239401438449996</v>
      </c>
      <c r="G69" s="16">
        <v>0.151</v>
      </c>
    </row>
    <row r="70" spans="1:7" ht="18.75" customHeight="1">
      <c r="A70" s="47" t="s">
        <v>26</v>
      </c>
      <c r="B70" s="25" t="s">
        <v>27</v>
      </c>
      <c r="C70" s="129">
        <f t="shared" si="2"/>
        <v>899.5756630701753</v>
      </c>
      <c r="D70" s="49">
        <v>1025.5162558999998</v>
      </c>
      <c r="E70" s="54">
        <f>716.52</f>
        <v>716.52</v>
      </c>
      <c r="F70" s="58">
        <f>(D70*G70+D70)</f>
        <v>1180.3692105408998</v>
      </c>
      <c r="G70" s="16">
        <v>0.151</v>
      </c>
    </row>
    <row r="71" spans="1:7" ht="18.75" customHeight="1">
      <c r="A71" s="47"/>
      <c r="B71" s="25"/>
      <c r="C71" s="129"/>
      <c r="E71" s="54"/>
      <c r="F71" s="58"/>
      <c r="G71" s="14"/>
    </row>
    <row r="72" spans="1:7" ht="18.75" customHeight="1">
      <c r="A72" s="47">
        <v>2.3</v>
      </c>
      <c r="B72" s="24" t="s">
        <v>28</v>
      </c>
      <c r="C72" s="129"/>
      <c r="E72" s="54"/>
      <c r="F72" s="58"/>
      <c r="G72" s="14"/>
    </row>
    <row r="73" spans="1:7" ht="18.75" customHeight="1">
      <c r="A73" s="47" t="s">
        <v>31</v>
      </c>
      <c r="B73" s="25" t="s">
        <v>32</v>
      </c>
      <c r="C73" s="129">
        <f>D73*100/114</f>
        <v>4685.813402285231</v>
      </c>
      <c r="D73" s="49">
        <v>5341.827278605163</v>
      </c>
      <c r="E73" s="54">
        <f>F73*100/114</f>
        <v>5393.371226030301</v>
      </c>
      <c r="F73" s="58">
        <v>6148.443197674543</v>
      </c>
      <c r="G73" s="16">
        <v>0.151</v>
      </c>
    </row>
    <row r="74" spans="1:7" ht="18.75" customHeight="1">
      <c r="A74" s="47" t="s">
        <v>33</v>
      </c>
      <c r="B74" s="26" t="s">
        <v>34</v>
      </c>
      <c r="C74" s="129">
        <f>D74*100/114</f>
        <v>78.45145343007036</v>
      </c>
      <c r="D74" s="49">
        <v>89.43465691028021</v>
      </c>
      <c r="E74" s="54">
        <f>F74*100/114</f>
        <v>90.29762289801097</v>
      </c>
      <c r="F74" s="58">
        <v>102.93929010373252</v>
      </c>
      <c r="G74" s="16">
        <v>0.151</v>
      </c>
    </row>
    <row r="75" spans="1:7" s="6" customFormat="1" ht="18.75" customHeight="1">
      <c r="A75" s="47" t="s">
        <v>29</v>
      </c>
      <c r="B75" s="25" t="s">
        <v>30</v>
      </c>
      <c r="C75" s="129">
        <f>D75*100/114</f>
        <v>170.89037530116104</v>
      </c>
      <c r="D75" s="49">
        <v>194.81502784332358</v>
      </c>
      <c r="E75" s="54">
        <f>F75*100/114</f>
        <v>196.69482197163634</v>
      </c>
      <c r="F75" s="58">
        <v>224.23209704766543</v>
      </c>
      <c r="G75" s="16">
        <v>0.151</v>
      </c>
    </row>
    <row r="76" spans="1:7" ht="18.75" customHeight="1">
      <c r="A76" s="47"/>
      <c r="B76" s="27"/>
      <c r="C76" s="45"/>
      <c r="D76" s="129"/>
      <c r="E76" s="130"/>
      <c r="F76" s="56"/>
      <c r="G76" s="14"/>
    </row>
    <row r="77" spans="1:7" ht="18.75" customHeight="1">
      <c r="A77" s="47"/>
      <c r="B77" s="27"/>
      <c r="C77" s="45"/>
      <c r="D77" s="129"/>
      <c r="E77" s="130"/>
      <c r="F77" s="56"/>
      <c r="G77" s="14"/>
    </row>
    <row r="78" spans="1:7" ht="18.75" customHeight="1">
      <c r="A78" s="46"/>
      <c r="B78" s="23"/>
      <c r="C78" s="45"/>
      <c r="D78" s="129"/>
      <c r="E78" s="130"/>
      <c r="F78" s="56"/>
      <c r="G78" s="14"/>
    </row>
    <row r="79" spans="1:7" ht="18.75" customHeight="1">
      <c r="A79" s="43">
        <v>3</v>
      </c>
      <c r="B79" s="22" t="s">
        <v>35</v>
      </c>
      <c r="C79" s="48"/>
      <c r="E79" s="55"/>
      <c r="F79" s="56"/>
      <c r="G79" s="14"/>
    </row>
    <row r="80" spans="1:7" s="6" customFormat="1" ht="66.75" customHeight="1">
      <c r="A80" s="43">
        <v>3.1</v>
      </c>
      <c r="B80" s="22" t="s">
        <v>36</v>
      </c>
      <c r="C80" s="11" t="s">
        <v>2</v>
      </c>
      <c r="D80" s="11" t="s">
        <v>3</v>
      </c>
      <c r="E80" s="132" t="s">
        <v>2</v>
      </c>
      <c r="F80" s="80" t="s">
        <v>3</v>
      </c>
      <c r="G80" s="14"/>
    </row>
    <row r="81" spans="1:7" ht="18.75" customHeight="1">
      <c r="A81" s="46" t="s">
        <v>128</v>
      </c>
      <c r="B81" s="23" t="s">
        <v>37</v>
      </c>
      <c r="C81" s="147">
        <v>0.014</v>
      </c>
      <c r="D81" s="133" t="s">
        <v>4</v>
      </c>
      <c r="E81" s="146">
        <v>0.014</v>
      </c>
      <c r="F81" s="86" t="s">
        <v>4</v>
      </c>
      <c r="G81" s="15"/>
    </row>
    <row r="82" spans="1:7" ht="18.75" customHeight="1">
      <c r="A82" s="46" t="s">
        <v>129</v>
      </c>
      <c r="B82" s="23" t="s">
        <v>354</v>
      </c>
      <c r="C82" s="147">
        <v>0.0278</v>
      </c>
      <c r="D82" s="133" t="s">
        <v>322</v>
      </c>
      <c r="E82" s="146">
        <v>0.0278</v>
      </c>
      <c r="F82" s="86" t="s">
        <v>322</v>
      </c>
      <c r="G82" s="15"/>
    </row>
    <row r="83" spans="1:7" ht="18.75" customHeight="1">
      <c r="A83" s="46" t="s">
        <v>130</v>
      </c>
      <c r="B83" s="23" t="s">
        <v>356</v>
      </c>
      <c r="C83" s="147">
        <v>0.03164</v>
      </c>
      <c r="D83" s="133" t="s">
        <v>355</v>
      </c>
      <c r="E83" s="146">
        <v>0.03164</v>
      </c>
      <c r="F83" s="86" t="s">
        <v>355</v>
      </c>
      <c r="G83" s="15"/>
    </row>
    <row r="84" spans="1:7" ht="18.75" customHeight="1">
      <c r="A84" s="46" t="s">
        <v>131</v>
      </c>
      <c r="B84" s="23" t="s">
        <v>343</v>
      </c>
      <c r="C84" s="147">
        <v>0.031639999999999995</v>
      </c>
      <c r="D84" s="133" t="s">
        <v>355</v>
      </c>
      <c r="E84" s="146">
        <v>0.031639999999999995</v>
      </c>
      <c r="F84" s="86" t="s">
        <v>355</v>
      </c>
      <c r="G84" s="15"/>
    </row>
    <row r="85" spans="1:7" ht="18.75" customHeight="1">
      <c r="A85" s="46" t="s">
        <v>132</v>
      </c>
      <c r="B85" s="23" t="s">
        <v>38</v>
      </c>
      <c r="C85" s="147">
        <v>0.0035</v>
      </c>
      <c r="D85" s="133" t="s">
        <v>5</v>
      </c>
      <c r="E85" s="146">
        <v>0.0035</v>
      </c>
      <c r="F85" s="86" t="s">
        <v>5</v>
      </c>
      <c r="G85" s="15"/>
    </row>
    <row r="86" spans="1:7" ht="18.75" customHeight="1">
      <c r="A86" s="46" t="s">
        <v>133</v>
      </c>
      <c r="B86" s="23" t="s">
        <v>353</v>
      </c>
      <c r="C86" s="147">
        <v>0.031639999999999995</v>
      </c>
      <c r="D86" s="133" t="s">
        <v>355</v>
      </c>
      <c r="E86" s="146">
        <v>0.031639999999999995</v>
      </c>
      <c r="F86" s="86" t="s">
        <v>355</v>
      </c>
      <c r="G86" s="15"/>
    </row>
    <row r="87" spans="1:7" ht="18.75" customHeight="1">
      <c r="A87" s="46" t="s">
        <v>134</v>
      </c>
      <c r="B87" s="23" t="s">
        <v>352</v>
      </c>
      <c r="C87" s="147">
        <v>0.0035</v>
      </c>
      <c r="D87" s="133" t="s">
        <v>5</v>
      </c>
      <c r="E87" s="146">
        <v>0.0035</v>
      </c>
      <c r="F87" s="86" t="s">
        <v>5</v>
      </c>
      <c r="G87" s="15"/>
    </row>
    <row r="88" spans="1:7" ht="18.75" customHeight="1">
      <c r="A88" s="46" t="s">
        <v>134</v>
      </c>
      <c r="B88" s="23" t="s">
        <v>39</v>
      </c>
      <c r="C88" s="147">
        <v>0.0035</v>
      </c>
      <c r="D88" s="133" t="s">
        <v>5</v>
      </c>
      <c r="E88" s="146">
        <v>0.0035</v>
      </c>
      <c r="F88" s="86" t="s">
        <v>5</v>
      </c>
      <c r="G88" s="15"/>
    </row>
    <row r="89" spans="1:7" ht="18.75" customHeight="1">
      <c r="A89" s="46" t="s">
        <v>350</v>
      </c>
      <c r="B89" s="23" t="s">
        <v>347</v>
      </c>
      <c r="C89" s="147">
        <v>0.01588</v>
      </c>
      <c r="D89" s="133" t="s">
        <v>346</v>
      </c>
      <c r="E89" s="146">
        <v>0.01588</v>
      </c>
      <c r="F89" s="86" t="s">
        <v>346</v>
      </c>
      <c r="G89" s="15"/>
    </row>
    <row r="90" spans="1:7" ht="18.75" customHeight="1">
      <c r="A90" s="46" t="s">
        <v>351</v>
      </c>
      <c r="B90" s="23" t="s">
        <v>348</v>
      </c>
      <c r="C90" s="49">
        <v>0</v>
      </c>
      <c r="D90" s="134">
        <v>0.041666666666666664</v>
      </c>
      <c r="E90" s="49">
        <v>0</v>
      </c>
      <c r="F90" s="87">
        <v>0.041666666666666664</v>
      </c>
      <c r="G90" s="15"/>
    </row>
    <row r="91" spans="1:7" ht="18.75" customHeight="1">
      <c r="A91" s="46" t="s">
        <v>351</v>
      </c>
      <c r="B91" s="23" t="s">
        <v>349</v>
      </c>
      <c r="C91" s="49">
        <v>0</v>
      </c>
      <c r="D91" s="134">
        <v>0.041666666666666664</v>
      </c>
      <c r="E91" s="49">
        <v>0</v>
      </c>
      <c r="F91" s="87">
        <v>0.041666666666666664</v>
      </c>
      <c r="G91" s="15"/>
    </row>
    <row r="92" spans="1:7" ht="18.75" customHeight="1">
      <c r="A92" s="50">
        <v>3.2</v>
      </c>
      <c r="B92" s="22" t="s">
        <v>13</v>
      </c>
      <c r="E92" s="135"/>
      <c r="F92" s="84"/>
      <c r="G92" s="14"/>
    </row>
    <row r="93" spans="1:7" ht="18.75" customHeight="1">
      <c r="A93" s="46" t="s">
        <v>135</v>
      </c>
      <c r="B93" s="23" t="s">
        <v>323</v>
      </c>
      <c r="D93" s="131"/>
      <c r="E93" s="130"/>
      <c r="F93" s="72"/>
      <c r="G93" s="65"/>
    </row>
    <row r="94" spans="1:7" ht="18.75" customHeight="1">
      <c r="A94" s="46" t="s">
        <v>136</v>
      </c>
      <c r="B94" s="23" t="s">
        <v>692</v>
      </c>
      <c r="D94" s="131">
        <v>320000</v>
      </c>
      <c r="E94" s="130"/>
      <c r="F94" s="72">
        <v>320000</v>
      </c>
      <c r="G94" s="65"/>
    </row>
    <row r="95" spans="1:7" ht="18.75" customHeight="1">
      <c r="A95" s="46" t="s">
        <v>485</v>
      </c>
      <c r="B95" s="23" t="s">
        <v>693</v>
      </c>
      <c r="D95" s="131">
        <v>10000</v>
      </c>
      <c r="E95" s="130"/>
      <c r="F95" s="72">
        <v>10000</v>
      </c>
      <c r="G95" s="65"/>
    </row>
    <row r="96" spans="1:7" ht="18.75" customHeight="1">
      <c r="A96" s="46" t="s">
        <v>137</v>
      </c>
      <c r="B96" s="23" t="s">
        <v>39</v>
      </c>
      <c r="D96" s="131"/>
      <c r="E96" s="130"/>
      <c r="F96" s="72"/>
      <c r="G96" s="65"/>
    </row>
    <row r="97" spans="1:7" ht="87" customHeight="1">
      <c r="A97" s="46" t="s">
        <v>138</v>
      </c>
      <c r="B97" s="23" t="s">
        <v>694</v>
      </c>
      <c r="D97" s="131"/>
      <c r="E97" s="130"/>
      <c r="F97" s="72"/>
      <c r="G97" s="65"/>
    </row>
    <row r="98" spans="1:7" ht="18.75" customHeight="1">
      <c r="A98" s="46" t="s">
        <v>335</v>
      </c>
      <c r="B98" s="23" t="s">
        <v>37</v>
      </c>
      <c r="D98" s="131">
        <v>220000</v>
      </c>
      <c r="E98" s="130"/>
      <c r="F98" s="72">
        <v>220000</v>
      </c>
      <c r="G98" s="65"/>
    </row>
    <row r="99" spans="1:7" ht="18.75" customHeight="1">
      <c r="A99" s="46" t="s">
        <v>336</v>
      </c>
      <c r="B99" s="23" t="s">
        <v>334</v>
      </c>
      <c r="D99" s="131"/>
      <c r="E99" s="130"/>
      <c r="F99" s="72"/>
      <c r="G99" s="65"/>
    </row>
    <row r="100" spans="1:7" ht="18.75" customHeight="1">
      <c r="A100" s="46"/>
      <c r="B100" s="23"/>
      <c r="E100" s="136"/>
      <c r="F100" s="85"/>
      <c r="G100" s="14"/>
    </row>
    <row r="101" spans="1:7" ht="18.75" customHeight="1">
      <c r="A101" s="46"/>
      <c r="B101" s="23"/>
      <c r="E101" s="55"/>
      <c r="F101" s="56"/>
      <c r="G101" s="14"/>
    </row>
    <row r="102" spans="1:7" ht="18.75" customHeight="1">
      <c r="A102" s="43">
        <v>4.1</v>
      </c>
      <c r="B102" s="22" t="s">
        <v>249</v>
      </c>
      <c r="C102" s="48"/>
      <c r="E102" s="55"/>
      <c r="F102" s="56"/>
      <c r="G102" s="14"/>
    </row>
    <row r="103" spans="1:7" s="6" customFormat="1" ht="59.25" customHeight="1">
      <c r="A103" s="46" t="s">
        <v>139</v>
      </c>
      <c r="B103" s="23" t="s">
        <v>42</v>
      </c>
      <c r="C103" s="51">
        <v>403.4171164117444</v>
      </c>
      <c r="D103" s="137">
        <v>463.92968387350606</v>
      </c>
      <c r="E103" s="73">
        <f aca="true" t="shared" si="3" ref="E103:E108">F103*100/115</f>
        <v>411.88887585639105</v>
      </c>
      <c r="F103" s="74">
        <f>D103*G103+D103</f>
        <v>473.6722072348497</v>
      </c>
      <c r="G103" s="69">
        <v>0.021</v>
      </c>
    </row>
    <row r="104" spans="1:7" ht="44.25" customHeight="1">
      <c r="A104" s="46" t="s">
        <v>140</v>
      </c>
      <c r="B104" s="23" t="s">
        <v>40</v>
      </c>
      <c r="C104" s="51">
        <v>555.4149198481657</v>
      </c>
      <c r="D104" s="137">
        <v>638.7271578253906</v>
      </c>
      <c r="E104" s="73">
        <f t="shared" si="3"/>
        <v>567.0786331649772</v>
      </c>
      <c r="F104" s="74">
        <f>D104*G104+D104</f>
        <v>652.1404281397238</v>
      </c>
      <c r="G104" s="69">
        <v>0.021</v>
      </c>
    </row>
    <row r="105" spans="1:7" ht="44.25" customHeight="1">
      <c r="A105" s="46" t="s">
        <v>141</v>
      </c>
      <c r="B105" s="23" t="s">
        <v>41</v>
      </c>
      <c r="C105" s="51">
        <v>304.44395167410966</v>
      </c>
      <c r="D105" s="137">
        <v>350.1105444252261</v>
      </c>
      <c r="E105" s="73">
        <f t="shared" si="3"/>
        <v>310.837274659266</v>
      </c>
      <c r="F105" s="74">
        <f>D105*G105+D105</f>
        <v>357.46286585815585</v>
      </c>
      <c r="G105" s="69">
        <v>0.021</v>
      </c>
    </row>
    <row r="106" spans="1:7" ht="18.75" customHeight="1">
      <c r="A106" s="46" t="s">
        <v>142</v>
      </c>
      <c r="B106" s="23" t="s">
        <v>264</v>
      </c>
      <c r="C106" s="51">
        <v>13906.719840047435</v>
      </c>
      <c r="D106" s="137">
        <v>15992.727816054552</v>
      </c>
      <c r="E106" s="73">
        <f t="shared" si="3"/>
        <v>13906.719840047435</v>
      </c>
      <c r="F106" s="74">
        <v>15992.727816054552</v>
      </c>
      <c r="G106" s="69">
        <v>0.021</v>
      </c>
    </row>
    <row r="107" spans="1:7" ht="18.75" customHeight="1">
      <c r="A107" s="46" t="s">
        <v>143</v>
      </c>
      <c r="B107" s="23" t="s">
        <v>168</v>
      </c>
      <c r="C107" s="51">
        <v>17391.304347826088</v>
      </c>
      <c r="D107" s="137">
        <v>20000</v>
      </c>
      <c r="E107" s="73">
        <f t="shared" si="3"/>
        <v>17391.304347826088</v>
      </c>
      <c r="F107" s="74">
        <v>20000</v>
      </c>
      <c r="G107" s="69"/>
    </row>
    <row r="108" spans="1:7" ht="18.75" customHeight="1">
      <c r="A108" s="46" t="s">
        <v>144</v>
      </c>
      <c r="B108" s="23" t="s">
        <v>269</v>
      </c>
      <c r="C108" s="51">
        <v>30434.782608695652</v>
      </c>
      <c r="D108" s="137">
        <v>35000</v>
      </c>
      <c r="E108" s="73">
        <f t="shared" si="3"/>
        <v>30434.782608695652</v>
      </c>
      <c r="F108" s="74">
        <v>35000</v>
      </c>
      <c r="G108" s="69"/>
    </row>
    <row r="109" spans="1:7" ht="46.5" customHeight="1">
      <c r="A109" s="46" t="s">
        <v>145</v>
      </c>
      <c r="B109" s="23" t="s">
        <v>268</v>
      </c>
      <c r="C109" s="9" t="s">
        <v>272</v>
      </c>
      <c r="D109" s="9" t="s">
        <v>267</v>
      </c>
      <c r="E109" s="139" t="s">
        <v>272</v>
      </c>
      <c r="F109" s="81" t="s">
        <v>267</v>
      </c>
      <c r="G109" s="15" t="s">
        <v>310</v>
      </c>
    </row>
    <row r="110" spans="1:7" s="36" customFormat="1" ht="18.75" customHeight="1">
      <c r="A110" s="57" t="s">
        <v>146</v>
      </c>
      <c r="B110" s="23" t="s">
        <v>181</v>
      </c>
      <c r="C110" s="55">
        <v>6163.405729106796</v>
      </c>
      <c r="D110" s="130">
        <v>7087.9165884728145</v>
      </c>
      <c r="E110" s="55">
        <f>F110*100/115</f>
        <v>6292.837249418038</v>
      </c>
      <c r="F110" s="56">
        <f>D110*G110+D110</f>
        <v>7236.762836830743</v>
      </c>
      <c r="G110" s="124">
        <v>0.021</v>
      </c>
    </row>
    <row r="111" spans="1:7" s="36" customFormat="1" ht="18.75" customHeight="1">
      <c r="A111" s="57" t="s">
        <v>147</v>
      </c>
      <c r="B111" s="23" t="s">
        <v>43</v>
      </c>
      <c r="C111" s="55">
        <v>281.0487718057942</v>
      </c>
      <c r="D111" s="130">
        <v>323.2060875766634</v>
      </c>
      <c r="E111" s="55">
        <f aca="true" t="shared" si="4" ref="E111:E120">F111*100/115</f>
        <v>286.95079601371594</v>
      </c>
      <c r="F111" s="56">
        <f aca="true" t="shared" si="5" ref="F111:F116">D111*G111+D111</f>
        <v>329.9934154157733</v>
      </c>
      <c r="G111" s="124">
        <v>0.021</v>
      </c>
    </row>
    <row r="112" spans="1:7" s="36" customFormat="1" ht="18.75" customHeight="1">
      <c r="A112" s="57" t="s">
        <v>226</v>
      </c>
      <c r="B112" s="23" t="s">
        <v>44</v>
      </c>
      <c r="C112" s="55">
        <v>910.0441758983336</v>
      </c>
      <c r="D112" s="130">
        <v>1046.5508022830836</v>
      </c>
      <c r="E112" s="55">
        <f t="shared" si="4"/>
        <v>929.1551035921985</v>
      </c>
      <c r="F112" s="56">
        <f t="shared" si="5"/>
        <v>1068.5283691310283</v>
      </c>
      <c r="G112" s="124">
        <v>0.021</v>
      </c>
    </row>
    <row r="113" spans="1:7" s="36" customFormat="1" ht="18.75" customHeight="1">
      <c r="A113" s="57" t="s">
        <v>148</v>
      </c>
      <c r="B113" s="23" t="s">
        <v>174</v>
      </c>
      <c r="C113" s="55">
        <v>858.4714625213475</v>
      </c>
      <c r="D113" s="130">
        <v>987.2421818995497</v>
      </c>
      <c r="E113" s="55">
        <f t="shared" si="4"/>
        <v>876.4993632342959</v>
      </c>
      <c r="F113" s="56">
        <f t="shared" si="5"/>
        <v>1007.9742677194403</v>
      </c>
      <c r="G113" s="124">
        <v>0.021</v>
      </c>
    </row>
    <row r="114" spans="1:7" s="36" customFormat="1" ht="18.75" customHeight="1">
      <c r="A114" s="57" t="s">
        <v>149</v>
      </c>
      <c r="B114" s="23" t="s">
        <v>175</v>
      </c>
      <c r="C114" s="55">
        <v>3058.0627976183687</v>
      </c>
      <c r="D114" s="130">
        <v>3516.7722172611243</v>
      </c>
      <c r="E114" s="55">
        <f t="shared" si="4"/>
        <v>3122.2821163683548</v>
      </c>
      <c r="F114" s="56">
        <f t="shared" si="5"/>
        <v>3590.624433823608</v>
      </c>
      <c r="G114" s="124">
        <v>0.021</v>
      </c>
    </row>
    <row r="115" spans="1:7" s="36" customFormat="1" ht="18.75" customHeight="1">
      <c r="A115" s="57" t="s">
        <v>265</v>
      </c>
      <c r="B115" s="23" t="s">
        <v>45</v>
      </c>
      <c r="C115" s="55">
        <v>752.0991160189743</v>
      </c>
      <c r="D115" s="130">
        <v>864.9139834218205</v>
      </c>
      <c r="E115" s="55">
        <f t="shared" si="4"/>
        <v>767.8931974553728</v>
      </c>
      <c r="F115" s="56">
        <f t="shared" si="5"/>
        <v>883.0771770736787</v>
      </c>
      <c r="G115" s="124">
        <v>0.021</v>
      </c>
    </row>
    <row r="116" spans="1:7" s="70" customFormat="1" ht="18.75" customHeight="1">
      <c r="A116" s="57" t="s">
        <v>266</v>
      </c>
      <c r="B116" s="23" t="s">
        <v>46</v>
      </c>
      <c r="C116" s="55">
        <v>66.96</v>
      </c>
      <c r="D116" s="130">
        <v>77</v>
      </c>
      <c r="E116" s="55">
        <f>F116*100/115</f>
        <v>69.70173913043477</v>
      </c>
      <c r="F116" s="56">
        <f t="shared" si="5"/>
        <v>80.157</v>
      </c>
      <c r="G116" s="124">
        <v>0.041</v>
      </c>
    </row>
    <row r="117" spans="1:7" s="70" customFormat="1" ht="39" customHeight="1">
      <c r="A117" s="57" t="s">
        <v>318</v>
      </c>
      <c r="B117" s="23" t="s">
        <v>320</v>
      </c>
      <c r="C117" s="55">
        <v>434.7826086956522</v>
      </c>
      <c r="D117" s="130">
        <v>500</v>
      </c>
      <c r="E117" s="55">
        <f t="shared" si="4"/>
        <v>434.7826086956522</v>
      </c>
      <c r="F117" s="56">
        <v>500</v>
      </c>
      <c r="G117" s="37"/>
    </row>
    <row r="118" spans="1:7" s="70" customFormat="1" ht="39" customHeight="1">
      <c r="A118" s="57" t="s">
        <v>319</v>
      </c>
      <c r="B118" s="23" t="s">
        <v>321</v>
      </c>
      <c r="C118" s="55">
        <v>869.5652173913044</v>
      </c>
      <c r="D118" s="130">
        <v>1000</v>
      </c>
      <c r="E118" s="55">
        <f t="shared" si="4"/>
        <v>869.5652173913044</v>
      </c>
      <c r="F118" s="56">
        <v>1000</v>
      </c>
      <c r="G118" s="37"/>
    </row>
    <row r="119" spans="1:7" s="10" customFormat="1" ht="18.75" customHeight="1">
      <c r="A119" s="43">
        <v>5</v>
      </c>
      <c r="B119" s="22" t="s">
        <v>102</v>
      </c>
      <c r="C119" s="49"/>
      <c r="D119" s="49"/>
      <c r="E119" s="54"/>
      <c r="F119" s="68"/>
      <c r="G119" s="17"/>
    </row>
    <row r="120" spans="1:7" s="10" customFormat="1" ht="78.75" customHeight="1">
      <c r="A120" s="46">
        <v>5.1</v>
      </c>
      <c r="B120" s="23" t="s">
        <v>696</v>
      </c>
      <c r="C120" s="49">
        <v>6521.739130434783</v>
      </c>
      <c r="D120" s="49">
        <v>7500</v>
      </c>
      <c r="E120" s="73">
        <f t="shared" si="4"/>
        <v>6521.739130434783</v>
      </c>
      <c r="F120" s="68">
        <v>7500</v>
      </c>
      <c r="G120" s="17"/>
    </row>
    <row r="121" spans="1:7" ht="18.75" customHeight="1">
      <c r="A121" s="43">
        <v>6</v>
      </c>
      <c r="B121" s="22" t="s">
        <v>47</v>
      </c>
      <c r="C121" s="48"/>
      <c r="E121" s="55"/>
      <c r="F121" s="56"/>
      <c r="G121" s="15" t="s">
        <v>9</v>
      </c>
    </row>
    <row r="122" spans="1:7" ht="153" customHeight="1">
      <c r="A122" s="43"/>
      <c r="B122" s="23" t="s">
        <v>697</v>
      </c>
      <c r="C122" s="48"/>
      <c r="E122" s="55"/>
      <c r="F122" s="56"/>
      <c r="G122" s="14"/>
    </row>
    <row r="123" spans="1:7" ht="69" customHeight="1">
      <c r="A123" s="46"/>
      <c r="B123" s="23" t="s">
        <v>48</v>
      </c>
      <c r="E123" s="55"/>
      <c r="F123" s="56"/>
      <c r="G123" s="14"/>
    </row>
    <row r="124" spans="1:7" s="36" customFormat="1" ht="18.75" customHeight="1">
      <c r="A124" s="53">
        <v>7</v>
      </c>
      <c r="B124" s="22" t="s">
        <v>49</v>
      </c>
      <c r="C124" s="54"/>
      <c r="D124" s="54"/>
      <c r="E124" s="55"/>
      <c r="F124" s="56"/>
      <c r="G124" s="35"/>
    </row>
    <row r="125" spans="1:7" s="36" customFormat="1" ht="18.75" customHeight="1">
      <c r="A125" s="71">
        <v>7.1</v>
      </c>
      <c r="B125" s="25" t="s">
        <v>358</v>
      </c>
      <c r="C125" s="55">
        <v>495.6521739130435</v>
      </c>
      <c r="D125" s="55">
        <v>570</v>
      </c>
      <c r="E125" s="55">
        <f>F125*100/115</f>
        <v>495.6521739130435</v>
      </c>
      <c r="F125" s="72">
        <v>570</v>
      </c>
      <c r="G125" s="37" t="s">
        <v>360</v>
      </c>
    </row>
    <row r="126" spans="1:7" s="36" customFormat="1" ht="18.75" customHeight="1">
      <c r="A126" s="71"/>
      <c r="B126" s="25" t="s">
        <v>698</v>
      </c>
      <c r="C126" s="55"/>
      <c r="D126" s="55"/>
      <c r="E126" s="55"/>
      <c r="F126" s="72"/>
      <c r="G126" s="37"/>
    </row>
    <row r="127" spans="1:7" s="36" customFormat="1" ht="18.75" customHeight="1">
      <c r="A127" s="71">
        <v>7.2</v>
      </c>
      <c r="B127" s="25" t="s">
        <v>359</v>
      </c>
      <c r="C127" s="54">
        <v>1247.8260869565217</v>
      </c>
      <c r="D127" s="54">
        <v>1435</v>
      </c>
      <c r="E127" s="55">
        <f aca="true" t="shared" si="6" ref="E127:E132">F127*100/115</f>
        <v>1247.8260869565217</v>
      </c>
      <c r="F127" s="72">
        <v>1435</v>
      </c>
      <c r="G127" s="37" t="s">
        <v>360</v>
      </c>
    </row>
    <row r="128" spans="1:7" s="36" customFormat="1" ht="18.75" customHeight="1">
      <c r="A128" s="71">
        <v>7.3</v>
      </c>
      <c r="B128" s="25" t="s">
        <v>182</v>
      </c>
      <c r="C128" s="54">
        <v>1565.2173913043478</v>
      </c>
      <c r="D128" s="54">
        <v>1800</v>
      </c>
      <c r="E128" s="55">
        <f t="shared" si="6"/>
        <v>1565.2173913043478</v>
      </c>
      <c r="F128" s="72">
        <v>1800</v>
      </c>
      <c r="G128" s="37" t="s">
        <v>360</v>
      </c>
    </row>
    <row r="129" spans="1:7" s="36" customFormat="1" ht="18.75" customHeight="1">
      <c r="A129" s="71">
        <v>7.4</v>
      </c>
      <c r="B129" s="25" t="s">
        <v>108</v>
      </c>
      <c r="C129" s="54">
        <v>2086.9565217391305</v>
      </c>
      <c r="D129" s="54">
        <v>2400</v>
      </c>
      <c r="E129" s="55">
        <f t="shared" si="6"/>
        <v>2086.9565217391305</v>
      </c>
      <c r="F129" s="72">
        <v>2400</v>
      </c>
      <c r="G129" s="37" t="s">
        <v>360</v>
      </c>
    </row>
    <row r="130" spans="1:7" s="36" customFormat="1" ht="38.25" customHeight="1">
      <c r="A130" s="71">
        <v>7.5</v>
      </c>
      <c r="B130" s="25" t="s">
        <v>109</v>
      </c>
      <c r="C130" s="73">
        <v>2948.8462240091426</v>
      </c>
      <c r="D130" s="138">
        <v>3391.1731576105135</v>
      </c>
      <c r="E130" s="73">
        <f t="shared" si="6"/>
        <v>3010.7719947133346</v>
      </c>
      <c r="F130" s="82">
        <f>D130*G130+D130</f>
        <v>3462.3877939203344</v>
      </c>
      <c r="G130" s="37">
        <v>0.021</v>
      </c>
    </row>
    <row r="131" spans="1:7" s="36" customFormat="1" ht="36.75" customHeight="1">
      <c r="A131" s="71">
        <v>7.6</v>
      </c>
      <c r="B131" s="25" t="s">
        <v>110</v>
      </c>
      <c r="C131" s="73">
        <v>6579.566226851493</v>
      </c>
      <c r="D131" s="138">
        <v>7566.501160879218</v>
      </c>
      <c r="E131" s="73">
        <f t="shared" si="6"/>
        <v>6717.737117615376</v>
      </c>
      <c r="F131" s="74">
        <f>D131*G131+D131</f>
        <v>7725.397685257682</v>
      </c>
      <c r="G131" s="37">
        <v>0.021</v>
      </c>
    </row>
    <row r="132" spans="1:7" s="36" customFormat="1" ht="36.75" customHeight="1">
      <c r="A132" s="75">
        <v>8</v>
      </c>
      <c r="B132" s="25" t="s">
        <v>167</v>
      </c>
      <c r="C132" s="73">
        <v>14207.375107284868</v>
      </c>
      <c r="D132" s="138">
        <v>16338.481373377599</v>
      </c>
      <c r="E132" s="73">
        <f t="shared" si="6"/>
        <v>14505.729984537853</v>
      </c>
      <c r="F132" s="74">
        <f>D132*G132+D132</f>
        <v>16681.58948221853</v>
      </c>
      <c r="G132" s="37">
        <v>0.021</v>
      </c>
    </row>
    <row r="133" spans="1:7" s="36" customFormat="1" ht="18.75" customHeight="1">
      <c r="A133" s="53">
        <v>9</v>
      </c>
      <c r="B133" s="22" t="s">
        <v>50</v>
      </c>
      <c r="C133" s="54"/>
      <c r="D133" s="54"/>
      <c r="E133" s="55"/>
      <c r="F133" s="56"/>
      <c r="G133" s="35"/>
    </row>
    <row r="134" spans="1:7" s="36" customFormat="1" ht="18.75" customHeight="1">
      <c r="A134" s="57">
        <v>9.1</v>
      </c>
      <c r="B134" s="23" t="s">
        <v>251</v>
      </c>
      <c r="C134" s="55">
        <v>523.3400076795564</v>
      </c>
      <c r="D134" s="130">
        <v>601.8410088314898</v>
      </c>
      <c r="E134" s="55">
        <f>F134*100/115</f>
        <v>534.3301478408271</v>
      </c>
      <c r="F134" s="56">
        <f>D134*G134+D134</f>
        <v>614.4796700169511</v>
      </c>
      <c r="G134" s="37">
        <v>0.021</v>
      </c>
    </row>
    <row r="135" spans="1:7" s="36" customFormat="1" ht="18.75" customHeight="1">
      <c r="A135" s="57">
        <v>9.2</v>
      </c>
      <c r="B135" s="23" t="s">
        <v>254</v>
      </c>
      <c r="C135" s="55">
        <v>1041.9564195009498</v>
      </c>
      <c r="D135" s="130">
        <v>1198.2498824260922</v>
      </c>
      <c r="E135" s="55">
        <f>F135*100/115</f>
        <v>1063.8375043104697</v>
      </c>
      <c r="F135" s="56">
        <f>D135*G135+D135</f>
        <v>1223.4131299570402</v>
      </c>
      <c r="G135" s="37">
        <v>0.021</v>
      </c>
    </row>
    <row r="136" spans="1:7" s="36" customFormat="1" ht="18.75" customHeight="1">
      <c r="A136" s="57">
        <v>9.3</v>
      </c>
      <c r="B136" s="23" t="s">
        <v>252</v>
      </c>
      <c r="C136" s="55">
        <v>65.12227621880936</v>
      </c>
      <c r="D136" s="130">
        <v>74.89061765163076</v>
      </c>
      <c r="E136" s="55">
        <f>F136*100/115</f>
        <v>66.48984401940436</v>
      </c>
      <c r="F136" s="56">
        <f>D136*G136+D136</f>
        <v>76.46332062231501</v>
      </c>
      <c r="G136" s="37">
        <v>0.021</v>
      </c>
    </row>
    <row r="137" spans="1:7" s="36" customFormat="1" ht="18.75" customHeight="1">
      <c r="A137" s="57">
        <v>9.4</v>
      </c>
      <c r="B137" s="23" t="s">
        <v>253</v>
      </c>
      <c r="C137" s="55">
        <v>130.24455243761872</v>
      </c>
      <c r="D137" s="130">
        <v>149.78123530326152</v>
      </c>
      <c r="E137" s="55">
        <f>F137*100/115</f>
        <v>132.97968803880872</v>
      </c>
      <c r="F137" s="56">
        <f>D137*G137+D137</f>
        <v>152.92664124463002</v>
      </c>
      <c r="G137" s="37">
        <v>0.021</v>
      </c>
    </row>
    <row r="138" spans="1:7" ht="18.75" customHeight="1">
      <c r="A138" s="43">
        <v>10</v>
      </c>
      <c r="B138" s="22" t="s">
        <v>51</v>
      </c>
      <c r="C138" s="49" t="s">
        <v>9</v>
      </c>
      <c r="E138" s="55" t="s">
        <v>9</v>
      </c>
      <c r="F138" s="56"/>
      <c r="G138" s="14"/>
    </row>
    <row r="139" spans="1:7" ht="38.25" customHeight="1">
      <c r="A139" s="46">
        <v>10.1</v>
      </c>
      <c r="B139" s="23" t="s">
        <v>111</v>
      </c>
      <c r="C139" s="49">
        <v>5191.983480202632</v>
      </c>
      <c r="D139" s="49">
        <v>5970.781002233026</v>
      </c>
      <c r="E139" s="55">
        <f>F139*100/115</f>
        <v>5301.015133286886</v>
      </c>
      <c r="F139" s="68">
        <f>D139*G139+D139</f>
        <v>6096.167403279919</v>
      </c>
      <c r="G139" s="37">
        <v>0.021</v>
      </c>
    </row>
    <row r="140" spans="1:7" ht="18.75" customHeight="1">
      <c r="A140" s="46"/>
      <c r="B140" s="23"/>
      <c r="E140" s="55"/>
      <c r="F140" s="56"/>
      <c r="G140" s="14"/>
    </row>
    <row r="141" spans="1:7" ht="18.75" customHeight="1">
      <c r="A141" s="43">
        <v>11</v>
      </c>
      <c r="B141" s="22" t="s">
        <v>52</v>
      </c>
      <c r="E141" s="55"/>
      <c r="F141" s="56"/>
      <c r="G141" s="14"/>
    </row>
    <row r="142" spans="1:7" ht="18.75" customHeight="1">
      <c r="A142" s="46">
        <v>11.1</v>
      </c>
      <c r="B142" s="23" t="s">
        <v>699</v>
      </c>
      <c r="C142" s="49">
        <v>819.6129870066505</v>
      </c>
      <c r="D142" s="49">
        <v>942.5549350576481</v>
      </c>
      <c r="E142" s="54">
        <f>F142*100/115</f>
        <v>836.82485973379</v>
      </c>
      <c r="F142" s="68">
        <f>D142*G142+D142</f>
        <v>962.3485886938587</v>
      </c>
      <c r="G142" s="37">
        <v>0.021</v>
      </c>
    </row>
    <row r="143" spans="1:7" ht="18.75" customHeight="1">
      <c r="A143" s="46">
        <v>11.2</v>
      </c>
      <c r="B143" s="23" t="s">
        <v>53</v>
      </c>
      <c r="C143" s="49">
        <v>5.125924839424077</v>
      </c>
      <c r="D143" s="49">
        <v>5.894813565337689</v>
      </c>
      <c r="E143" s="54">
        <f>F143*100/115</f>
        <v>5.233569261051983</v>
      </c>
      <c r="F143" s="68">
        <f>D143*G143+D143</f>
        <v>6.01860465020978</v>
      </c>
      <c r="G143" s="37">
        <v>0.021</v>
      </c>
    </row>
    <row r="144" spans="1:7" ht="18.75" customHeight="1">
      <c r="A144" s="46">
        <v>11.3</v>
      </c>
      <c r="B144" s="23" t="s">
        <v>54</v>
      </c>
      <c r="C144" s="49">
        <v>43.47826086956522</v>
      </c>
      <c r="D144" s="49">
        <v>50</v>
      </c>
      <c r="E144" s="54">
        <f>F144*100/115</f>
        <v>43.47826086956522</v>
      </c>
      <c r="F144" s="68">
        <v>50</v>
      </c>
      <c r="G144" s="37">
        <v>0.021</v>
      </c>
    </row>
    <row r="145" spans="1:7" ht="18.75" customHeight="1">
      <c r="A145" s="43">
        <v>12</v>
      </c>
      <c r="B145" s="22" t="s">
        <v>55</v>
      </c>
      <c r="E145" s="54"/>
      <c r="F145" s="68"/>
      <c r="G145" s="14"/>
    </row>
    <row r="146" spans="1:7" ht="42" customHeight="1">
      <c r="A146" s="46">
        <v>12.1</v>
      </c>
      <c r="B146" s="23" t="s">
        <v>486</v>
      </c>
      <c r="C146" s="54"/>
      <c r="D146" s="54"/>
      <c r="E146" s="54"/>
      <c r="F146" s="68"/>
      <c r="G146" s="15"/>
    </row>
    <row r="147" spans="1:7" ht="18.75" customHeight="1">
      <c r="A147" s="46">
        <v>12.2</v>
      </c>
      <c r="B147" s="23" t="s">
        <v>56</v>
      </c>
      <c r="E147" s="54"/>
      <c r="F147" s="68"/>
      <c r="G147" s="37">
        <v>0</v>
      </c>
    </row>
    <row r="148" spans="1:7" ht="18.75" customHeight="1">
      <c r="A148" s="46">
        <v>12.3</v>
      </c>
      <c r="B148" s="23" t="s">
        <v>57</v>
      </c>
      <c r="C148" s="49">
        <v>0.87</v>
      </c>
      <c r="D148" s="49">
        <v>1</v>
      </c>
      <c r="E148" s="54">
        <v>0.87</v>
      </c>
      <c r="F148" s="68">
        <v>1</v>
      </c>
      <c r="G148" s="37">
        <v>0</v>
      </c>
    </row>
    <row r="149" spans="1:7" ht="18.75" customHeight="1">
      <c r="A149" s="46">
        <v>12.4</v>
      </c>
      <c r="B149" s="23" t="s">
        <v>58</v>
      </c>
      <c r="C149" s="49">
        <v>2.587830197852975</v>
      </c>
      <c r="D149" s="49">
        <v>2.9760047275309214</v>
      </c>
      <c r="E149" s="54">
        <f>D149*G149+D149</f>
        <v>2.9760047275309214</v>
      </c>
      <c r="F149" s="68">
        <f>E149*0.15+E149</f>
        <v>3.4224054366605596</v>
      </c>
      <c r="G149" s="37">
        <v>0</v>
      </c>
    </row>
    <row r="150" spans="1:7" ht="18.75" customHeight="1">
      <c r="A150" s="43"/>
      <c r="B150" s="23"/>
      <c r="C150" s="45"/>
      <c r="D150" s="129"/>
      <c r="E150" s="55"/>
      <c r="F150" s="68"/>
      <c r="G150" s="14"/>
    </row>
    <row r="151" spans="1:7" ht="18.75" customHeight="1">
      <c r="A151" s="43">
        <v>13</v>
      </c>
      <c r="B151" s="59" t="s">
        <v>59</v>
      </c>
      <c r="C151" s="45"/>
      <c r="D151" s="129"/>
      <c r="E151" s="55"/>
      <c r="F151" s="68"/>
      <c r="G151" s="14"/>
    </row>
    <row r="152" spans="1:7" ht="18.75" customHeight="1">
      <c r="A152" s="46">
        <v>13.1</v>
      </c>
      <c r="B152" s="60" t="s">
        <v>60</v>
      </c>
      <c r="C152" s="45"/>
      <c r="D152" s="45"/>
      <c r="E152" s="55"/>
      <c r="F152" s="68"/>
      <c r="G152" s="15"/>
    </row>
    <row r="153" spans="1:7" ht="18.75" customHeight="1">
      <c r="A153" s="43">
        <v>14</v>
      </c>
      <c r="B153" s="59" t="s">
        <v>61</v>
      </c>
      <c r="C153" s="45"/>
      <c r="D153" s="45"/>
      <c r="E153" s="55"/>
      <c r="F153" s="68"/>
      <c r="G153" s="14"/>
    </row>
    <row r="154" spans="1:7" ht="18.75" customHeight="1">
      <c r="A154" s="46">
        <v>14.1</v>
      </c>
      <c r="B154" s="60" t="s">
        <v>62</v>
      </c>
      <c r="C154" s="45"/>
      <c r="D154" s="45"/>
      <c r="E154" s="55"/>
      <c r="F154" s="68"/>
      <c r="G154" s="15"/>
    </row>
    <row r="155" spans="1:7" ht="18.75" customHeight="1">
      <c r="A155" s="46">
        <v>14.3</v>
      </c>
      <c r="B155" s="61" t="s">
        <v>63</v>
      </c>
      <c r="C155" s="49">
        <v>11.304347826086957</v>
      </c>
      <c r="D155" s="49">
        <v>13</v>
      </c>
      <c r="E155" s="54">
        <f>F155*100/115</f>
        <v>11.304347826086957</v>
      </c>
      <c r="F155" s="68">
        <v>13</v>
      </c>
      <c r="G155" s="15">
        <v>0</v>
      </c>
    </row>
    <row r="156" spans="1:7" ht="18.75" customHeight="1">
      <c r="A156" s="46">
        <v>14.3</v>
      </c>
      <c r="B156" s="60" t="s">
        <v>64</v>
      </c>
      <c r="D156" s="49" t="s">
        <v>6</v>
      </c>
      <c r="E156" s="54"/>
      <c r="F156" s="68" t="s">
        <v>6</v>
      </c>
      <c r="G156" s="15"/>
    </row>
    <row r="157" spans="1:7" ht="18.75" customHeight="1">
      <c r="A157" s="46">
        <v>14.4</v>
      </c>
      <c r="B157" s="60" t="s">
        <v>65</v>
      </c>
      <c r="E157" s="54"/>
      <c r="F157" s="68"/>
      <c r="G157" s="15"/>
    </row>
    <row r="158" spans="1:7" ht="18.75" customHeight="1">
      <c r="A158" s="43">
        <v>15</v>
      </c>
      <c r="B158" s="22" t="s">
        <v>66</v>
      </c>
      <c r="E158" s="55"/>
      <c r="F158" s="72"/>
      <c r="G158" s="14">
        <v>0</v>
      </c>
    </row>
    <row r="159" spans="1:7" ht="18.75" customHeight="1">
      <c r="A159" s="12">
        <v>15.1</v>
      </c>
      <c r="B159" s="23" t="s">
        <v>67</v>
      </c>
      <c r="C159" s="49">
        <v>0.57</v>
      </c>
      <c r="D159" s="49">
        <v>0.6592</v>
      </c>
      <c r="E159" s="54">
        <v>0.57</v>
      </c>
      <c r="F159" s="68">
        <v>0.6592</v>
      </c>
      <c r="G159" s="15">
        <v>0</v>
      </c>
    </row>
    <row r="160" spans="1:7" ht="18.75" customHeight="1">
      <c r="A160" s="46">
        <v>15.2</v>
      </c>
      <c r="B160" s="23" t="s">
        <v>68</v>
      </c>
      <c r="C160" s="49">
        <v>1.14</v>
      </c>
      <c r="D160" s="49">
        <v>2</v>
      </c>
      <c r="E160" s="54">
        <v>1.14</v>
      </c>
      <c r="F160" s="68">
        <v>2</v>
      </c>
      <c r="G160" s="15">
        <v>0</v>
      </c>
    </row>
    <row r="161" spans="1:7" ht="18.75" customHeight="1">
      <c r="A161" s="43">
        <v>16</v>
      </c>
      <c r="B161" s="22" t="s">
        <v>69</v>
      </c>
      <c r="E161" s="55"/>
      <c r="F161" s="72"/>
      <c r="G161" s="14"/>
    </row>
    <row r="162" spans="1:7" ht="18.75" customHeight="1">
      <c r="A162" s="43">
        <v>17</v>
      </c>
      <c r="B162" s="22" t="s">
        <v>72</v>
      </c>
      <c r="E162" s="55"/>
      <c r="F162" s="72"/>
      <c r="G162" s="14"/>
    </row>
    <row r="163" spans="1:7" ht="18.75" customHeight="1">
      <c r="A163" s="43">
        <v>18</v>
      </c>
      <c r="B163" s="22" t="s">
        <v>70</v>
      </c>
      <c r="E163" s="55"/>
      <c r="F163" s="72"/>
      <c r="G163" s="14"/>
    </row>
    <row r="164" spans="1:7" ht="18.75" customHeight="1">
      <c r="A164" s="43">
        <v>19</v>
      </c>
      <c r="B164" s="22" t="s">
        <v>71</v>
      </c>
      <c r="E164" s="55"/>
      <c r="F164" s="72"/>
      <c r="G164" s="14"/>
    </row>
    <row r="165" spans="1:7" s="36" customFormat="1" ht="18.75" customHeight="1">
      <c r="A165" s="57">
        <v>19.1</v>
      </c>
      <c r="B165" s="23" t="s">
        <v>180</v>
      </c>
      <c r="C165" s="55">
        <v>3110.494739849572</v>
      </c>
      <c r="D165" s="55">
        <v>3577.068950827008</v>
      </c>
      <c r="E165" s="55">
        <f>F165*100/115</f>
        <v>3110.494739849572</v>
      </c>
      <c r="F165" s="72">
        <f>D165*G165+D165</f>
        <v>3577.068950827008</v>
      </c>
      <c r="G165" s="37">
        <v>0</v>
      </c>
    </row>
    <row r="166" spans="1:7" s="36" customFormat="1" ht="18.75" customHeight="1">
      <c r="A166" s="57">
        <v>19.2</v>
      </c>
      <c r="B166" s="23" t="s">
        <v>177</v>
      </c>
      <c r="C166" s="55">
        <v>3110.4934956521743</v>
      </c>
      <c r="D166" s="55">
        <v>3577.0675200000005</v>
      </c>
      <c r="E166" s="55">
        <f aca="true" t="shared" si="7" ref="E166:E183">F166*100/115</f>
        <v>3110.4934956521743</v>
      </c>
      <c r="F166" s="72">
        <f aca="true" t="shared" si="8" ref="F166:F183">D166*G166+D166</f>
        <v>3577.0675200000005</v>
      </c>
      <c r="G166" s="37">
        <v>0</v>
      </c>
    </row>
    <row r="167" spans="1:7" s="36" customFormat="1" ht="18.75" customHeight="1">
      <c r="A167" s="57">
        <v>19.3</v>
      </c>
      <c r="B167" s="23" t="s">
        <v>178</v>
      </c>
      <c r="C167" s="55">
        <v>1036.8311652173913</v>
      </c>
      <c r="D167" s="55">
        <v>1192.3558400000002</v>
      </c>
      <c r="E167" s="55">
        <f t="shared" si="7"/>
        <v>1036.8311652173913</v>
      </c>
      <c r="F167" s="72">
        <f t="shared" si="8"/>
        <v>1192.3558400000002</v>
      </c>
      <c r="G167" s="37">
        <v>0</v>
      </c>
    </row>
    <row r="168" spans="1:7" s="36" customFormat="1" ht="18.75" customHeight="1">
      <c r="A168" s="57" t="s">
        <v>227</v>
      </c>
      <c r="B168" s="23" t="s">
        <v>179</v>
      </c>
      <c r="C168" s="55">
        <v>181.44545391304348</v>
      </c>
      <c r="D168" s="55">
        <v>208.662272</v>
      </c>
      <c r="E168" s="55">
        <f t="shared" si="7"/>
        <v>181.44545391304348</v>
      </c>
      <c r="F168" s="72">
        <f t="shared" si="8"/>
        <v>208.662272</v>
      </c>
      <c r="G168" s="37">
        <v>0</v>
      </c>
    </row>
    <row r="169" spans="1:7" s="36" customFormat="1" ht="18.75" customHeight="1">
      <c r="A169" s="57">
        <v>19.4</v>
      </c>
      <c r="B169" s="23" t="s">
        <v>185</v>
      </c>
      <c r="C169" s="55">
        <v>2073.6623304347827</v>
      </c>
      <c r="D169" s="55">
        <v>2384.7116800000003</v>
      </c>
      <c r="E169" s="55">
        <f t="shared" si="7"/>
        <v>2073.6623304347827</v>
      </c>
      <c r="F169" s="72">
        <f t="shared" si="8"/>
        <v>2384.7116800000003</v>
      </c>
      <c r="G169" s="37">
        <v>0</v>
      </c>
    </row>
    <row r="170" spans="1:7" s="36" customFormat="1" ht="18.75" customHeight="1">
      <c r="A170" s="57" t="s">
        <v>228</v>
      </c>
      <c r="B170" s="23" t="s">
        <v>186</v>
      </c>
      <c r="C170" s="55">
        <v>17.62612980869565</v>
      </c>
      <c r="D170" s="55">
        <v>20.27004928</v>
      </c>
      <c r="E170" s="55">
        <f t="shared" si="7"/>
        <v>17.62612980869565</v>
      </c>
      <c r="F170" s="72">
        <f t="shared" si="8"/>
        <v>20.27004928</v>
      </c>
      <c r="G170" s="37">
        <v>0</v>
      </c>
    </row>
    <row r="171" spans="1:7" s="36" customFormat="1" ht="36.75" customHeight="1">
      <c r="A171" s="57">
        <v>19.5</v>
      </c>
      <c r="B171" s="23" t="s">
        <v>183</v>
      </c>
      <c r="C171" s="55">
        <v>171.07714226086955</v>
      </c>
      <c r="D171" s="55">
        <v>196.73871359999998</v>
      </c>
      <c r="E171" s="55">
        <f t="shared" si="7"/>
        <v>171.07714226086955</v>
      </c>
      <c r="F171" s="72">
        <f t="shared" si="8"/>
        <v>196.73871359999998</v>
      </c>
      <c r="G171" s="37">
        <v>0</v>
      </c>
    </row>
    <row r="172" spans="1:7" s="36" customFormat="1" ht="18.75" customHeight="1">
      <c r="A172" s="57" t="s">
        <v>229</v>
      </c>
      <c r="B172" s="148" t="s">
        <v>184</v>
      </c>
      <c r="C172" s="55">
        <v>17.62612980869565</v>
      </c>
      <c r="D172" s="55">
        <v>20.27004928</v>
      </c>
      <c r="E172" s="55">
        <f t="shared" si="7"/>
        <v>17.62612980869565</v>
      </c>
      <c r="F172" s="72">
        <f t="shared" si="8"/>
        <v>20.27004928</v>
      </c>
      <c r="G172" s="37">
        <v>0</v>
      </c>
    </row>
    <row r="173" spans="1:7" s="36" customFormat="1" ht="18.75" customHeight="1">
      <c r="A173" s="57">
        <v>19.6</v>
      </c>
      <c r="B173" s="23" t="s">
        <v>187</v>
      </c>
      <c r="C173" s="55">
        <v>1036.8311652173913</v>
      </c>
      <c r="D173" s="54">
        <v>1192.3558400000002</v>
      </c>
      <c r="E173" s="55">
        <f t="shared" si="7"/>
        <v>1036.8311652173913</v>
      </c>
      <c r="F173" s="72">
        <f t="shared" si="8"/>
        <v>1192.3558400000002</v>
      </c>
      <c r="G173" s="37">
        <v>0</v>
      </c>
    </row>
    <row r="174" spans="1:7" s="36" customFormat="1" ht="18.75" customHeight="1">
      <c r="A174" s="57">
        <v>19.7</v>
      </c>
      <c r="B174" s="23" t="s">
        <v>188</v>
      </c>
      <c r="C174" s="55">
        <v>259.20779130434784</v>
      </c>
      <c r="D174" s="54">
        <v>298.08896000000004</v>
      </c>
      <c r="E174" s="55">
        <f t="shared" si="7"/>
        <v>259.20779130434784</v>
      </c>
      <c r="F174" s="72">
        <f t="shared" si="8"/>
        <v>298.08896000000004</v>
      </c>
      <c r="G174" s="37">
        <v>0</v>
      </c>
    </row>
    <row r="175" spans="1:7" s="36" customFormat="1" ht="18.75" customHeight="1">
      <c r="A175" s="57" t="s">
        <v>230</v>
      </c>
      <c r="B175" s="23" t="s">
        <v>189</v>
      </c>
      <c r="C175" s="55">
        <v>51.841558260869554</v>
      </c>
      <c r="D175" s="55">
        <v>59.617791999999994</v>
      </c>
      <c r="E175" s="55">
        <f t="shared" si="7"/>
        <v>51.841558260869554</v>
      </c>
      <c r="F175" s="72">
        <f t="shared" si="8"/>
        <v>59.617791999999994</v>
      </c>
      <c r="G175" s="37">
        <v>0</v>
      </c>
    </row>
    <row r="176" spans="1:7" s="36" customFormat="1" ht="18.75" customHeight="1">
      <c r="A176" s="57">
        <v>19.8</v>
      </c>
      <c r="B176" s="23" t="s">
        <v>190</v>
      </c>
      <c r="C176" s="55">
        <v>5184.155826086957</v>
      </c>
      <c r="D176" s="55">
        <v>5961.7792</v>
      </c>
      <c r="E176" s="55">
        <f t="shared" si="7"/>
        <v>5184.155826086957</v>
      </c>
      <c r="F176" s="72">
        <f t="shared" si="8"/>
        <v>5961.7792</v>
      </c>
      <c r="G176" s="37">
        <v>0</v>
      </c>
    </row>
    <row r="177" spans="1:7" s="36" customFormat="1" ht="18.75" customHeight="1">
      <c r="A177" s="57">
        <v>19.9</v>
      </c>
      <c r="B177" s="23" t="s">
        <v>191</v>
      </c>
      <c r="C177" s="55">
        <v>1036.8311652173913</v>
      </c>
      <c r="D177" s="55">
        <v>1192.3558400000002</v>
      </c>
      <c r="E177" s="55">
        <f t="shared" si="7"/>
        <v>1036.8311652173913</v>
      </c>
      <c r="F177" s="72">
        <f t="shared" si="8"/>
        <v>1192.3558400000002</v>
      </c>
      <c r="G177" s="37">
        <v>0</v>
      </c>
    </row>
    <row r="178" spans="1:7" s="36" customFormat="1" ht="18.75" customHeight="1">
      <c r="A178" s="57" t="s">
        <v>231</v>
      </c>
      <c r="B178" s="23" t="s">
        <v>192</v>
      </c>
      <c r="C178" s="55">
        <v>207.36623304347822</v>
      </c>
      <c r="D178" s="55">
        <v>238.47116799999998</v>
      </c>
      <c r="E178" s="55">
        <f t="shared" si="7"/>
        <v>207.36623304347822</v>
      </c>
      <c r="F178" s="72">
        <f t="shared" si="8"/>
        <v>238.47116799999998</v>
      </c>
      <c r="G178" s="37">
        <v>0</v>
      </c>
    </row>
    <row r="179" spans="1:7" s="36" customFormat="1" ht="18.75" customHeight="1">
      <c r="A179" s="57">
        <v>19.11</v>
      </c>
      <c r="B179" s="23" t="s">
        <v>195</v>
      </c>
      <c r="C179" s="55">
        <v>2073.6623304347827</v>
      </c>
      <c r="D179" s="55">
        <v>2384.7116800000003</v>
      </c>
      <c r="E179" s="55">
        <f t="shared" si="7"/>
        <v>2073.6623304347827</v>
      </c>
      <c r="F179" s="72">
        <f t="shared" si="8"/>
        <v>2384.7116800000003</v>
      </c>
      <c r="G179" s="37">
        <v>0</v>
      </c>
    </row>
    <row r="180" spans="1:7" s="36" customFormat="1" ht="18.75" customHeight="1">
      <c r="A180" s="57">
        <v>19.12</v>
      </c>
      <c r="B180" s="23" t="s">
        <v>194</v>
      </c>
      <c r="C180" s="55">
        <v>3110.4934956521743</v>
      </c>
      <c r="D180" s="55">
        <v>3577.0675200000005</v>
      </c>
      <c r="E180" s="55">
        <f t="shared" si="7"/>
        <v>3110.4934956521743</v>
      </c>
      <c r="F180" s="72">
        <f t="shared" si="8"/>
        <v>3577.0675200000005</v>
      </c>
      <c r="G180" s="37">
        <v>0</v>
      </c>
    </row>
    <row r="181" spans="1:7" s="36" customFormat="1" ht="18.75" customHeight="1">
      <c r="A181" s="57">
        <v>19.13</v>
      </c>
      <c r="B181" s="23" t="s">
        <v>193</v>
      </c>
      <c r="C181" s="55">
        <v>3110.4934956521743</v>
      </c>
      <c r="D181" s="55">
        <v>3577.0675200000005</v>
      </c>
      <c r="E181" s="55">
        <f t="shared" si="7"/>
        <v>3110.4934956521743</v>
      </c>
      <c r="F181" s="72">
        <f t="shared" si="8"/>
        <v>3577.0675200000005</v>
      </c>
      <c r="G181" s="37">
        <v>0</v>
      </c>
    </row>
    <row r="182" spans="1:7" s="36" customFormat="1" ht="19.5" customHeight="1">
      <c r="A182" s="57">
        <v>19.14</v>
      </c>
      <c r="B182" s="23" t="s">
        <v>196</v>
      </c>
      <c r="C182" s="55">
        <v>3110.4934956521743</v>
      </c>
      <c r="D182" s="54">
        <v>3577.0675200000005</v>
      </c>
      <c r="E182" s="55">
        <f t="shared" si="7"/>
        <v>3110.4934956521743</v>
      </c>
      <c r="F182" s="72">
        <f t="shared" si="8"/>
        <v>3577.0675200000005</v>
      </c>
      <c r="G182" s="37">
        <v>0</v>
      </c>
    </row>
    <row r="183" spans="1:7" s="36" customFormat="1" ht="21.75" customHeight="1">
      <c r="A183" s="57">
        <v>19.15</v>
      </c>
      <c r="B183" s="23" t="s">
        <v>197</v>
      </c>
      <c r="C183" s="54">
        <v>3110.4934956521743</v>
      </c>
      <c r="D183" s="149">
        <v>3577.0675200000005</v>
      </c>
      <c r="E183" s="55">
        <f t="shared" si="7"/>
        <v>3110.4934956521743</v>
      </c>
      <c r="F183" s="72">
        <f t="shared" si="8"/>
        <v>3577.0675200000005</v>
      </c>
      <c r="G183" s="37">
        <v>0</v>
      </c>
    </row>
    <row r="184" spans="1:7" s="36" customFormat="1" ht="21.75" customHeight="1">
      <c r="A184" s="53">
        <v>20</v>
      </c>
      <c r="B184" s="22" t="s">
        <v>198</v>
      </c>
      <c r="C184" s="54"/>
      <c r="D184" s="149"/>
      <c r="E184" s="54"/>
      <c r="F184" s="150"/>
      <c r="G184" s="37"/>
    </row>
    <row r="185" spans="1:7" s="36" customFormat="1" ht="68.25" customHeight="1">
      <c r="A185" s="53"/>
      <c r="B185" s="22" t="s">
        <v>357</v>
      </c>
      <c r="C185" s="54"/>
      <c r="D185" s="149"/>
      <c r="E185" s="54"/>
      <c r="F185" s="150"/>
      <c r="G185" s="37"/>
    </row>
    <row r="186" spans="1:7" s="36" customFormat="1" ht="21.75" customHeight="1">
      <c r="A186" s="57">
        <v>20.1</v>
      </c>
      <c r="B186" s="23" t="s">
        <v>199</v>
      </c>
      <c r="C186" s="54">
        <v>2521.7391304347825</v>
      </c>
      <c r="D186" s="149">
        <v>2900</v>
      </c>
      <c r="E186" s="54">
        <f>F186*100/115</f>
        <v>2521.7391304347825</v>
      </c>
      <c r="F186" s="150">
        <v>2900</v>
      </c>
      <c r="G186" s="37">
        <v>0</v>
      </c>
    </row>
    <row r="187" spans="1:7" s="36" customFormat="1" ht="40.5" customHeight="1">
      <c r="A187" s="57">
        <v>20.2</v>
      </c>
      <c r="B187" s="23" t="s">
        <v>200</v>
      </c>
      <c r="C187" s="54">
        <v>1478.2608695652175</v>
      </c>
      <c r="D187" s="149">
        <v>1700</v>
      </c>
      <c r="E187" s="54">
        <f aca="true" t="shared" si="9" ref="E187:E211">F187*100/115</f>
        <v>1478.2608695652175</v>
      </c>
      <c r="F187" s="150">
        <v>1700</v>
      </c>
      <c r="G187" s="37">
        <v>0</v>
      </c>
    </row>
    <row r="188" spans="1:7" s="36" customFormat="1" ht="41.25" customHeight="1">
      <c r="A188" s="57">
        <v>20.2</v>
      </c>
      <c r="B188" s="23" t="s">
        <v>202</v>
      </c>
      <c r="C188" s="54">
        <v>1478.2608695652175</v>
      </c>
      <c r="D188" s="149">
        <v>1700</v>
      </c>
      <c r="E188" s="54">
        <f t="shared" si="9"/>
        <v>1478.2608695652175</v>
      </c>
      <c r="F188" s="150">
        <v>1700</v>
      </c>
      <c r="G188" s="37">
        <v>0</v>
      </c>
    </row>
    <row r="189" spans="1:7" s="36" customFormat="1" ht="21.75" customHeight="1">
      <c r="A189" s="57">
        <v>20.3</v>
      </c>
      <c r="B189" s="23" t="s">
        <v>201</v>
      </c>
      <c r="C189" s="54">
        <v>1478.2608695652175</v>
      </c>
      <c r="D189" s="149">
        <v>1700</v>
      </c>
      <c r="E189" s="54">
        <f t="shared" si="9"/>
        <v>1478.2608695652175</v>
      </c>
      <c r="F189" s="150">
        <v>1700</v>
      </c>
      <c r="G189" s="37">
        <v>0</v>
      </c>
    </row>
    <row r="190" spans="1:7" s="36" customFormat="1" ht="40.5" customHeight="1">
      <c r="A190" s="57">
        <v>20.4</v>
      </c>
      <c r="B190" s="23" t="s">
        <v>203</v>
      </c>
      <c r="C190" s="54">
        <v>1000</v>
      </c>
      <c r="D190" s="149">
        <v>1150</v>
      </c>
      <c r="E190" s="54">
        <f t="shared" si="9"/>
        <v>1000</v>
      </c>
      <c r="F190" s="150">
        <v>1150</v>
      </c>
      <c r="G190" s="37">
        <v>0</v>
      </c>
    </row>
    <row r="191" spans="1:7" s="36" customFormat="1" ht="43.5" customHeight="1">
      <c r="A191" s="57">
        <v>20.5</v>
      </c>
      <c r="B191" s="23" t="s">
        <v>204</v>
      </c>
      <c r="C191" s="54">
        <v>1000</v>
      </c>
      <c r="D191" s="149">
        <v>1150</v>
      </c>
      <c r="E191" s="54">
        <f t="shared" si="9"/>
        <v>1000</v>
      </c>
      <c r="F191" s="150">
        <v>1150</v>
      </c>
      <c r="G191" s="37">
        <v>0</v>
      </c>
    </row>
    <row r="192" spans="1:7" s="36" customFormat="1" ht="37.5" customHeight="1">
      <c r="A192" s="57">
        <v>20.6</v>
      </c>
      <c r="B192" s="23" t="s">
        <v>205</v>
      </c>
      <c r="C192" s="54">
        <v>1000</v>
      </c>
      <c r="D192" s="149">
        <v>1150</v>
      </c>
      <c r="E192" s="54">
        <f t="shared" si="9"/>
        <v>1000</v>
      </c>
      <c r="F192" s="150">
        <v>1150</v>
      </c>
      <c r="G192" s="37">
        <v>0</v>
      </c>
    </row>
    <row r="193" spans="1:7" s="36" customFormat="1" ht="36.75" customHeight="1">
      <c r="A193" s="57">
        <v>20.7</v>
      </c>
      <c r="B193" s="23" t="s">
        <v>206</v>
      </c>
      <c r="C193" s="54">
        <v>1000</v>
      </c>
      <c r="D193" s="149">
        <v>1150</v>
      </c>
      <c r="E193" s="54">
        <f t="shared" si="9"/>
        <v>1000</v>
      </c>
      <c r="F193" s="150">
        <v>1150</v>
      </c>
      <c r="G193" s="37">
        <v>0</v>
      </c>
    </row>
    <row r="194" spans="1:7" s="36" customFormat="1" ht="21.75" customHeight="1">
      <c r="A194" s="57">
        <v>20.8</v>
      </c>
      <c r="B194" s="23" t="s">
        <v>222</v>
      </c>
      <c r="C194" s="54">
        <v>1000</v>
      </c>
      <c r="D194" s="149">
        <v>1150</v>
      </c>
      <c r="E194" s="54">
        <f t="shared" si="9"/>
        <v>1000</v>
      </c>
      <c r="F194" s="150">
        <v>1150</v>
      </c>
      <c r="G194" s="37">
        <v>0</v>
      </c>
    </row>
    <row r="195" spans="1:7" s="36" customFormat="1" ht="45" customHeight="1">
      <c r="A195" s="57">
        <v>20.9</v>
      </c>
      <c r="B195" s="23" t="s">
        <v>207</v>
      </c>
      <c r="C195" s="54">
        <v>1000</v>
      </c>
      <c r="D195" s="149">
        <v>1150</v>
      </c>
      <c r="E195" s="54">
        <f t="shared" si="9"/>
        <v>1000</v>
      </c>
      <c r="F195" s="150">
        <v>1150</v>
      </c>
      <c r="G195" s="37">
        <v>0</v>
      </c>
    </row>
    <row r="196" spans="1:7" s="36" customFormat="1" ht="21.75" customHeight="1">
      <c r="A196" s="57" t="s">
        <v>232</v>
      </c>
      <c r="B196" s="23" t="s">
        <v>208</v>
      </c>
      <c r="C196" s="54">
        <v>1000</v>
      </c>
      <c r="D196" s="149">
        <v>1150</v>
      </c>
      <c r="E196" s="54">
        <f t="shared" si="9"/>
        <v>1000</v>
      </c>
      <c r="F196" s="150">
        <v>1150</v>
      </c>
      <c r="G196" s="37">
        <v>0</v>
      </c>
    </row>
    <row r="197" spans="1:7" s="36" customFormat="1" ht="38.25" customHeight="1">
      <c r="A197" s="57">
        <v>20.11</v>
      </c>
      <c r="B197" s="23" t="s">
        <v>209</v>
      </c>
      <c r="C197" s="54">
        <v>1000</v>
      </c>
      <c r="D197" s="149">
        <v>1150</v>
      </c>
      <c r="E197" s="54">
        <f t="shared" si="9"/>
        <v>1000</v>
      </c>
      <c r="F197" s="150">
        <v>1150</v>
      </c>
      <c r="G197" s="37">
        <v>0</v>
      </c>
    </row>
    <row r="198" spans="1:7" s="36" customFormat="1" ht="37.5" customHeight="1">
      <c r="A198" s="57">
        <v>20.12</v>
      </c>
      <c r="B198" s="23" t="s">
        <v>210</v>
      </c>
      <c r="C198" s="54">
        <v>1000</v>
      </c>
      <c r="D198" s="149">
        <v>1150</v>
      </c>
      <c r="E198" s="54">
        <f t="shared" si="9"/>
        <v>1000</v>
      </c>
      <c r="F198" s="150">
        <v>1150</v>
      </c>
      <c r="G198" s="37">
        <v>0</v>
      </c>
    </row>
    <row r="199" spans="1:7" s="36" customFormat="1" ht="21.75" customHeight="1">
      <c r="A199" s="57">
        <v>20.13</v>
      </c>
      <c r="B199" s="23" t="s">
        <v>211</v>
      </c>
      <c r="C199" s="54">
        <v>1478.2608695652175</v>
      </c>
      <c r="D199" s="149">
        <v>1700</v>
      </c>
      <c r="E199" s="54">
        <f t="shared" si="9"/>
        <v>1478.2608695652175</v>
      </c>
      <c r="F199" s="150">
        <v>1700</v>
      </c>
      <c r="G199" s="37">
        <v>0</v>
      </c>
    </row>
    <row r="200" spans="1:7" s="36" customFormat="1" ht="22.5" customHeight="1">
      <c r="A200" s="57">
        <v>20.14</v>
      </c>
      <c r="B200" s="23" t="s">
        <v>212</v>
      </c>
      <c r="C200" s="54">
        <v>2000</v>
      </c>
      <c r="D200" s="149">
        <v>2300</v>
      </c>
      <c r="E200" s="54">
        <f t="shared" si="9"/>
        <v>2000</v>
      </c>
      <c r="F200" s="150">
        <v>2300</v>
      </c>
      <c r="G200" s="37">
        <v>0</v>
      </c>
    </row>
    <row r="201" spans="1:7" s="36" customFormat="1" ht="43.5" customHeight="1">
      <c r="A201" s="57">
        <v>20.15</v>
      </c>
      <c r="B201" s="23" t="s">
        <v>213</v>
      </c>
      <c r="C201" s="54">
        <v>2000</v>
      </c>
      <c r="D201" s="149">
        <v>2300</v>
      </c>
      <c r="E201" s="54">
        <f t="shared" si="9"/>
        <v>2000</v>
      </c>
      <c r="F201" s="150">
        <v>2300</v>
      </c>
      <c r="G201" s="37">
        <v>0</v>
      </c>
    </row>
    <row r="202" spans="1:7" s="36" customFormat="1" ht="42" customHeight="1">
      <c r="A202" s="57">
        <v>20.16</v>
      </c>
      <c r="B202" s="23" t="s">
        <v>214</v>
      </c>
      <c r="C202" s="54">
        <v>1478.2608695652175</v>
      </c>
      <c r="D202" s="149">
        <v>1700</v>
      </c>
      <c r="E202" s="54">
        <f t="shared" si="9"/>
        <v>1478.2608695652175</v>
      </c>
      <c r="F202" s="150">
        <v>1700</v>
      </c>
      <c r="G202" s="37">
        <v>0</v>
      </c>
    </row>
    <row r="203" spans="1:7" s="36" customFormat="1" ht="42" customHeight="1">
      <c r="A203" s="57">
        <v>20.17</v>
      </c>
      <c r="B203" s="23" t="s">
        <v>215</v>
      </c>
      <c r="C203" s="54">
        <v>1539.1304347826087</v>
      </c>
      <c r="D203" s="149">
        <v>1770</v>
      </c>
      <c r="E203" s="54">
        <f t="shared" si="9"/>
        <v>1539.1304347826087</v>
      </c>
      <c r="F203" s="150">
        <v>1770</v>
      </c>
      <c r="G203" s="37">
        <v>0</v>
      </c>
    </row>
    <row r="204" spans="1:7" s="36" customFormat="1" ht="60.75" customHeight="1">
      <c r="A204" s="57">
        <v>20.18</v>
      </c>
      <c r="B204" s="23" t="s">
        <v>216</v>
      </c>
      <c r="C204" s="54">
        <v>1478.2608695652175</v>
      </c>
      <c r="D204" s="149">
        <v>1700</v>
      </c>
      <c r="E204" s="54">
        <f t="shared" si="9"/>
        <v>1478.2608695652175</v>
      </c>
      <c r="F204" s="150">
        <v>1700</v>
      </c>
      <c r="G204" s="37">
        <v>0</v>
      </c>
    </row>
    <row r="205" spans="1:7" s="36" customFormat="1" ht="60.75" customHeight="1">
      <c r="A205" s="57">
        <v>20.19</v>
      </c>
      <c r="B205" s="23" t="s">
        <v>223</v>
      </c>
      <c r="C205" s="54">
        <v>1478.2608695652175</v>
      </c>
      <c r="D205" s="149">
        <v>1700</v>
      </c>
      <c r="E205" s="54">
        <f t="shared" si="9"/>
        <v>1478.2608695652175</v>
      </c>
      <c r="F205" s="150">
        <v>1700</v>
      </c>
      <c r="G205" s="37">
        <v>0</v>
      </c>
    </row>
    <row r="206" spans="1:7" s="36" customFormat="1" ht="56.25" customHeight="1">
      <c r="A206" s="57" t="s">
        <v>233</v>
      </c>
      <c r="B206" s="23" t="s">
        <v>217</v>
      </c>
      <c r="C206" s="54">
        <v>1478.2608695652175</v>
      </c>
      <c r="D206" s="149">
        <v>1700</v>
      </c>
      <c r="E206" s="54">
        <f t="shared" si="9"/>
        <v>1478.2608695652175</v>
      </c>
      <c r="F206" s="150">
        <v>1700</v>
      </c>
      <c r="G206" s="37">
        <v>0</v>
      </c>
    </row>
    <row r="207" spans="1:7" s="36" customFormat="1" ht="38.25" customHeight="1">
      <c r="A207" s="57">
        <v>20.21</v>
      </c>
      <c r="B207" s="23" t="s">
        <v>218</v>
      </c>
      <c r="C207" s="54">
        <v>1478.2608695652175</v>
      </c>
      <c r="D207" s="149">
        <v>1700</v>
      </c>
      <c r="E207" s="54">
        <f t="shared" si="9"/>
        <v>1478.2608695652175</v>
      </c>
      <c r="F207" s="150">
        <v>1700</v>
      </c>
      <c r="G207" s="37">
        <v>0</v>
      </c>
    </row>
    <row r="208" spans="1:7" s="36" customFormat="1" ht="44.25" customHeight="1">
      <c r="A208" s="57">
        <v>20.22</v>
      </c>
      <c r="B208" s="23" t="s">
        <v>219</v>
      </c>
      <c r="C208" s="54">
        <v>1478.2608695652175</v>
      </c>
      <c r="D208" s="149">
        <v>1700</v>
      </c>
      <c r="E208" s="54">
        <f t="shared" si="9"/>
        <v>1478.2608695652175</v>
      </c>
      <c r="F208" s="150">
        <v>1700</v>
      </c>
      <c r="G208" s="37">
        <v>0</v>
      </c>
    </row>
    <row r="209" spans="1:7" s="36" customFormat="1" ht="21.75" customHeight="1">
      <c r="A209" s="57">
        <v>20.23</v>
      </c>
      <c r="B209" s="23" t="s">
        <v>220</v>
      </c>
      <c r="C209" s="54">
        <v>1478.2608695652175</v>
      </c>
      <c r="D209" s="149">
        <v>1700</v>
      </c>
      <c r="E209" s="54">
        <f t="shared" si="9"/>
        <v>1478.2608695652175</v>
      </c>
      <c r="F209" s="150">
        <v>1700</v>
      </c>
      <c r="G209" s="37">
        <v>0</v>
      </c>
    </row>
    <row r="210" spans="1:7" s="36" customFormat="1" ht="47.25" customHeight="1">
      <c r="A210" s="57">
        <v>20.24</v>
      </c>
      <c r="B210" s="23" t="s">
        <v>221</v>
      </c>
      <c r="C210" s="54">
        <v>2521.7391304347825</v>
      </c>
      <c r="D210" s="149">
        <v>2900</v>
      </c>
      <c r="E210" s="54">
        <f t="shared" si="9"/>
        <v>2521.7391304347825</v>
      </c>
      <c r="F210" s="150">
        <v>2900</v>
      </c>
      <c r="G210" s="37">
        <v>0</v>
      </c>
    </row>
    <row r="211" spans="1:7" s="36" customFormat="1" ht="47.25" customHeight="1">
      <c r="A211" s="57">
        <v>20.25</v>
      </c>
      <c r="B211" s="23" t="s">
        <v>691</v>
      </c>
      <c r="C211" s="54">
        <v>13043.478260869566</v>
      </c>
      <c r="D211" s="149">
        <v>15000</v>
      </c>
      <c r="E211" s="54">
        <f t="shared" si="9"/>
        <v>13043.478260869566</v>
      </c>
      <c r="F211" s="150">
        <v>15000</v>
      </c>
      <c r="G211" s="37"/>
    </row>
    <row r="212" spans="1:7" s="36" customFormat="1" ht="56.25" customHeight="1">
      <c r="A212" s="53">
        <v>21</v>
      </c>
      <c r="B212" s="22" t="s">
        <v>112</v>
      </c>
      <c r="C212" s="54"/>
      <c r="D212" s="54"/>
      <c r="E212" s="54"/>
      <c r="F212" s="56"/>
      <c r="G212" s="35"/>
    </row>
    <row r="213" spans="1:7" s="36" customFormat="1" ht="18.75" customHeight="1">
      <c r="A213" s="57">
        <v>21.1</v>
      </c>
      <c r="B213" s="22" t="s">
        <v>380</v>
      </c>
      <c r="C213" s="55"/>
      <c r="D213" s="130"/>
      <c r="E213" s="55"/>
      <c r="F213" s="56"/>
      <c r="G213" s="151"/>
    </row>
    <row r="214" spans="1:7" s="36" customFormat="1" ht="38.25" customHeight="1">
      <c r="A214" s="57" t="s">
        <v>381</v>
      </c>
      <c r="B214" s="22" t="s">
        <v>382</v>
      </c>
      <c r="C214" s="55"/>
      <c r="D214" s="130"/>
      <c r="E214" s="55"/>
      <c r="F214" s="56"/>
      <c r="G214" s="151"/>
    </row>
    <row r="215" spans="1:7" s="36" customFormat="1" ht="18.75" customHeight="1">
      <c r="A215" s="57" t="s">
        <v>383</v>
      </c>
      <c r="B215" s="23" t="s">
        <v>384</v>
      </c>
      <c r="C215" s="55">
        <v>1200</v>
      </c>
      <c r="D215" s="130">
        <v>1380</v>
      </c>
      <c r="E215" s="55">
        <v>1200</v>
      </c>
      <c r="F215" s="56">
        <v>1380</v>
      </c>
      <c r="G215" s="151">
        <v>0</v>
      </c>
    </row>
    <row r="216" spans="1:7" s="36" customFormat="1" ht="18.75" customHeight="1">
      <c r="A216" s="57" t="s">
        <v>385</v>
      </c>
      <c r="B216" s="23" t="s">
        <v>386</v>
      </c>
      <c r="C216" s="55">
        <v>20</v>
      </c>
      <c r="D216" s="130">
        <v>23</v>
      </c>
      <c r="E216" s="55">
        <v>20</v>
      </c>
      <c r="F216" s="56">
        <v>23</v>
      </c>
      <c r="G216" s="151">
        <v>0</v>
      </c>
    </row>
    <row r="217" spans="1:7" s="36" customFormat="1" ht="18.75" customHeight="1">
      <c r="A217" s="57" t="s">
        <v>387</v>
      </c>
      <c r="B217" s="23" t="s">
        <v>388</v>
      </c>
      <c r="C217" s="55">
        <v>500</v>
      </c>
      <c r="D217" s="130">
        <v>575</v>
      </c>
      <c r="E217" s="55">
        <v>500</v>
      </c>
      <c r="F217" s="56">
        <v>575</v>
      </c>
      <c r="G217" s="151">
        <v>0</v>
      </c>
    </row>
    <row r="218" spans="1:7" s="36" customFormat="1" ht="40.5" customHeight="1">
      <c r="A218" s="57" t="s">
        <v>389</v>
      </c>
      <c r="B218" s="22" t="s">
        <v>390</v>
      </c>
      <c r="C218" s="55"/>
      <c r="D218" s="130"/>
      <c r="E218" s="55"/>
      <c r="F218" s="56"/>
      <c r="G218" s="151"/>
    </row>
    <row r="219" spans="1:7" s="36" customFormat="1" ht="18.75" customHeight="1">
      <c r="A219" s="57" t="s">
        <v>391</v>
      </c>
      <c r="B219" s="23" t="s">
        <v>384</v>
      </c>
      <c r="C219" s="55">
        <v>400</v>
      </c>
      <c r="D219" s="130">
        <v>460</v>
      </c>
      <c r="E219" s="55">
        <v>400</v>
      </c>
      <c r="F219" s="56">
        <v>460</v>
      </c>
      <c r="G219" s="151">
        <v>0</v>
      </c>
    </row>
    <row r="220" spans="1:7" s="36" customFormat="1" ht="18.75" customHeight="1">
      <c r="A220" s="57" t="s">
        <v>392</v>
      </c>
      <c r="B220" s="23" t="s">
        <v>386</v>
      </c>
      <c r="C220" s="55">
        <v>10</v>
      </c>
      <c r="D220" s="130">
        <v>11.5</v>
      </c>
      <c r="E220" s="55">
        <v>10</v>
      </c>
      <c r="F220" s="56">
        <v>11.5</v>
      </c>
      <c r="G220" s="151">
        <v>0</v>
      </c>
    </row>
    <row r="221" spans="1:7" s="36" customFormat="1" ht="18.75" customHeight="1">
      <c r="A221" s="57" t="s">
        <v>393</v>
      </c>
      <c r="B221" s="23" t="s">
        <v>388</v>
      </c>
      <c r="C221" s="55">
        <v>500</v>
      </c>
      <c r="D221" s="130">
        <v>575</v>
      </c>
      <c r="E221" s="55">
        <v>500</v>
      </c>
      <c r="F221" s="56">
        <v>575</v>
      </c>
      <c r="G221" s="151">
        <v>0</v>
      </c>
    </row>
    <row r="222" spans="1:7" s="36" customFormat="1" ht="58.5" customHeight="1">
      <c r="A222" s="57" t="s">
        <v>394</v>
      </c>
      <c r="B222" s="22" t="s">
        <v>395</v>
      </c>
      <c r="C222" s="55"/>
      <c r="D222" s="130"/>
      <c r="E222" s="55"/>
      <c r="F222" s="56"/>
      <c r="G222" s="151"/>
    </row>
    <row r="223" spans="1:7" s="36" customFormat="1" ht="18.75" customHeight="1">
      <c r="A223" s="57" t="s">
        <v>396</v>
      </c>
      <c r="B223" s="23" t="s">
        <v>384</v>
      </c>
      <c r="C223" s="55">
        <v>200</v>
      </c>
      <c r="D223" s="130">
        <v>230</v>
      </c>
      <c r="E223" s="55">
        <v>200</v>
      </c>
      <c r="F223" s="56">
        <v>230</v>
      </c>
      <c r="G223" s="151">
        <v>0</v>
      </c>
    </row>
    <row r="224" spans="1:7" s="36" customFormat="1" ht="18.75" customHeight="1">
      <c r="A224" s="57" t="s">
        <v>397</v>
      </c>
      <c r="B224" s="23" t="s">
        <v>386</v>
      </c>
      <c r="C224" s="55">
        <v>5</v>
      </c>
      <c r="D224" s="130">
        <v>5.75</v>
      </c>
      <c r="E224" s="55">
        <v>5</v>
      </c>
      <c r="F224" s="56">
        <v>5.75</v>
      </c>
      <c r="G224" s="151">
        <v>0</v>
      </c>
    </row>
    <row r="225" spans="1:7" s="36" customFormat="1" ht="18.75" customHeight="1">
      <c r="A225" s="57" t="s">
        <v>398</v>
      </c>
      <c r="B225" s="23" t="s">
        <v>388</v>
      </c>
      <c r="C225" s="55">
        <v>250</v>
      </c>
      <c r="D225" s="130">
        <v>287.5</v>
      </c>
      <c r="E225" s="55">
        <v>250</v>
      </c>
      <c r="F225" s="56">
        <v>287.5</v>
      </c>
      <c r="G225" s="151">
        <v>0</v>
      </c>
    </row>
    <row r="226" spans="1:7" s="36" customFormat="1" ht="41.25" customHeight="1">
      <c r="A226" s="57" t="s">
        <v>399</v>
      </c>
      <c r="B226" s="22" t="s">
        <v>400</v>
      </c>
      <c r="C226" s="55"/>
      <c r="D226" s="130"/>
      <c r="E226" s="55"/>
      <c r="F226" s="56"/>
      <c r="G226" s="151"/>
    </row>
    <row r="227" spans="1:7" s="36" customFormat="1" ht="18.75" customHeight="1">
      <c r="A227" s="57" t="s">
        <v>401</v>
      </c>
      <c r="B227" s="23" t="s">
        <v>402</v>
      </c>
      <c r="C227" s="55">
        <v>0</v>
      </c>
      <c r="D227" s="130">
        <v>0</v>
      </c>
      <c r="E227" s="55">
        <v>0</v>
      </c>
      <c r="F227" s="56">
        <v>0</v>
      </c>
      <c r="G227" s="151">
        <v>0</v>
      </c>
    </row>
    <row r="228" spans="1:7" s="36" customFormat="1" ht="18.75" customHeight="1">
      <c r="A228" s="57" t="s">
        <v>403</v>
      </c>
      <c r="B228" s="23" t="s">
        <v>388</v>
      </c>
      <c r="C228" s="55">
        <v>2500</v>
      </c>
      <c r="D228" s="130">
        <v>2875</v>
      </c>
      <c r="E228" s="55">
        <v>2500</v>
      </c>
      <c r="F228" s="56">
        <v>2875</v>
      </c>
      <c r="G228" s="151">
        <v>0</v>
      </c>
    </row>
    <row r="229" spans="1:7" s="36" customFormat="1" ht="18.75" customHeight="1">
      <c r="A229" s="57" t="s">
        <v>404</v>
      </c>
      <c r="B229" s="22" t="s">
        <v>405</v>
      </c>
      <c r="C229" s="55"/>
      <c r="D229" s="130"/>
      <c r="E229" s="55"/>
      <c r="F229" s="56"/>
      <c r="G229" s="151"/>
    </row>
    <row r="230" spans="1:7" s="36" customFormat="1" ht="18.75" customHeight="1">
      <c r="A230" s="57" t="s">
        <v>406</v>
      </c>
      <c r="B230" s="23" t="s">
        <v>407</v>
      </c>
      <c r="C230" s="55">
        <v>150</v>
      </c>
      <c r="D230" s="130">
        <v>172.5</v>
      </c>
      <c r="E230" s="55">
        <v>150</v>
      </c>
      <c r="F230" s="56">
        <v>172.5</v>
      </c>
      <c r="G230" s="151">
        <v>0</v>
      </c>
    </row>
    <row r="231" spans="1:7" s="36" customFormat="1" ht="18.75" customHeight="1">
      <c r="A231" s="57" t="s">
        <v>408</v>
      </c>
      <c r="B231" s="23" t="s">
        <v>388</v>
      </c>
      <c r="C231" s="55">
        <v>150</v>
      </c>
      <c r="D231" s="130">
        <v>172.5</v>
      </c>
      <c r="E231" s="55">
        <v>150</v>
      </c>
      <c r="F231" s="56">
        <v>172.5</v>
      </c>
      <c r="G231" s="151">
        <v>0</v>
      </c>
    </row>
    <row r="232" spans="1:7" s="36" customFormat="1" ht="40.5" customHeight="1">
      <c r="A232" s="57">
        <v>21.2</v>
      </c>
      <c r="B232" s="22" t="s">
        <v>409</v>
      </c>
      <c r="C232" s="152" t="s">
        <v>410</v>
      </c>
      <c r="D232" s="152" t="s">
        <v>410</v>
      </c>
      <c r="E232" s="152" t="s">
        <v>410</v>
      </c>
      <c r="F232" s="153" t="s">
        <v>410</v>
      </c>
      <c r="G232" s="151">
        <v>0</v>
      </c>
    </row>
    <row r="233" spans="1:7" s="36" customFormat="1" ht="18.75" customHeight="1">
      <c r="A233" s="57">
        <v>21.3</v>
      </c>
      <c r="B233" s="22" t="s">
        <v>411</v>
      </c>
      <c r="C233" s="55"/>
      <c r="D233" s="130"/>
      <c r="E233" s="55"/>
      <c r="F233" s="56"/>
      <c r="G233" s="151"/>
    </row>
    <row r="234" spans="1:7" s="36" customFormat="1" ht="18.75" customHeight="1">
      <c r="A234" s="57" t="s">
        <v>412</v>
      </c>
      <c r="B234" s="23" t="s">
        <v>413</v>
      </c>
      <c r="C234" s="55">
        <v>250</v>
      </c>
      <c r="D234" s="130">
        <v>288</v>
      </c>
      <c r="E234" s="55">
        <v>250</v>
      </c>
      <c r="F234" s="56">
        <v>288</v>
      </c>
      <c r="G234" s="151">
        <v>0</v>
      </c>
    </row>
    <row r="235" spans="1:7" s="36" customFormat="1" ht="18.75" customHeight="1">
      <c r="A235" s="57" t="s">
        <v>414</v>
      </c>
      <c r="B235" s="23" t="s">
        <v>415</v>
      </c>
      <c r="C235" s="55">
        <v>850</v>
      </c>
      <c r="D235" s="130">
        <v>977.5</v>
      </c>
      <c r="E235" s="55">
        <v>850</v>
      </c>
      <c r="F235" s="56">
        <v>977.5</v>
      </c>
      <c r="G235" s="151">
        <v>0</v>
      </c>
    </row>
    <row r="236" spans="1:7" s="36" customFormat="1" ht="18.75" customHeight="1">
      <c r="A236" s="57">
        <v>21.4</v>
      </c>
      <c r="B236" s="22" t="s">
        <v>416</v>
      </c>
      <c r="C236" s="55"/>
      <c r="D236" s="130"/>
      <c r="E236" s="55"/>
      <c r="F236" s="56"/>
      <c r="G236" s="151"/>
    </row>
    <row r="237" spans="1:7" s="36" customFormat="1" ht="18.75" customHeight="1">
      <c r="A237" s="57" t="s">
        <v>417</v>
      </c>
      <c r="B237" s="23" t="s">
        <v>413</v>
      </c>
      <c r="C237" s="55">
        <v>150</v>
      </c>
      <c r="D237" s="130">
        <v>173</v>
      </c>
      <c r="E237" s="55">
        <v>150</v>
      </c>
      <c r="F237" s="56">
        <v>173</v>
      </c>
      <c r="G237" s="151">
        <v>0</v>
      </c>
    </row>
    <row r="238" spans="1:7" s="36" customFormat="1" ht="18.75" customHeight="1">
      <c r="A238" s="57" t="s">
        <v>418</v>
      </c>
      <c r="B238" s="23" t="s">
        <v>415</v>
      </c>
      <c r="C238" s="55">
        <v>1000</v>
      </c>
      <c r="D238" s="130">
        <v>1150</v>
      </c>
      <c r="E238" s="55">
        <v>1000</v>
      </c>
      <c r="F238" s="56">
        <v>1150</v>
      </c>
      <c r="G238" s="151">
        <v>0</v>
      </c>
    </row>
    <row r="239" spans="1:7" s="36" customFormat="1" ht="18.75" customHeight="1">
      <c r="A239" s="57">
        <v>21.5</v>
      </c>
      <c r="B239" s="22" t="s">
        <v>419</v>
      </c>
      <c r="C239" s="55"/>
      <c r="D239" s="130"/>
      <c r="E239" s="55"/>
      <c r="F239" s="56"/>
      <c r="G239" s="151"/>
    </row>
    <row r="240" spans="1:7" s="36" customFormat="1" ht="18.75" customHeight="1">
      <c r="A240" s="57" t="s">
        <v>420</v>
      </c>
      <c r="B240" s="23" t="s">
        <v>413</v>
      </c>
      <c r="C240" s="55">
        <v>100</v>
      </c>
      <c r="D240" s="130">
        <v>115</v>
      </c>
      <c r="E240" s="55">
        <v>100</v>
      </c>
      <c r="F240" s="56">
        <v>115</v>
      </c>
      <c r="G240" s="151">
        <v>0</v>
      </c>
    </row>
    <row r="241" spans="1:7" s="36" customFormat="1" ht="18.75" customHeight="1">
      <c r="A241" s="57" t="s">
        <v>421</v>
      </c>
      <c r="B241" s="23" t="s">
        <v>422</v>
      </c>
      <c r="C241" s="55">
        <v>500</v>
      </c>
      <c r="D241" s="130">
        <v>575</v>
      </c>
      <c r="E241" s="55">
        <v>500</v>
      </c>
      <c r="F241" s="56">
        <v>575</v>
      </c>
      <c r="G241" s="151">
        <v>0</v>
      </c>
    </row>
    <row r="242" spans="1:7" s="36" customFormat="1" ht="18.75" customHeight="1">
      <c r="A242" s="57">
        <v>21.6</v>
      </c>
      <c r="B242" s="22" t="s">
        <v>423</v>
      </c>
      <c r="C242" s="55"/>
      <c r="D242" s="130"/>
      <c r="E242" s="55"/>
      <c r="F242" s="56"/>
      <c r="G242" s="151"/>
    </row>
    <row r="243" spans="1:7" s="36" customFormat="1" ht="18.75" customHeight="1">
      <c r="A243" s="57" t="s">
        <v>424</v>
      </c>
      <c r="B243" s="23" t="s">
        <v>425</v>
      </c>
      <c r="C243" s="55">
        <v>150</v>
      </c>
      <c r="D243" s="130">
        <v>173</v>
      </c>
      <c r="E243" s="55">
        <v>150</v>
      </c>
      <c r="F243" s="56">
        <v>173</v>
      </c>
      <c r="G243" s="151">
        <v>0</v>
      </c>
    </row>
    <row r="244" spans="1:7" s="36" customFormat="1" ht="59.25" customHeight="1">
      <c r="A244" s="57" t="s">
        <v>426</v>
      </c>
      <c r="B244" s="23" t="s">
        <v>427</v>
      </c>
      <c r="C244" s="55">
        <v>250</v>
      </c>
      <c r="D244" s="130">
        <v>287.5</v>
      </c>
      <c r="E244" s="55">
        <v>250</v>
      </c>
      <c r="F244" s="56">
        <v>287.5</v>
      </c>
      <c r="G244" s="151">
        <v>0</v>
      </c>
    </row>
    <row r="245" spans="1:7" s="36" customFormat="1" ht="18.75" customHeight="1">
      <c r="A245" s="57">
        <v>21.7</v>
      </c>
      <c r="B245" s="22" t="s">
        <v>428</v>
      </c>
      <c r="C245" s="55"/>
      <c r="D245" s="130"/>
      <c r="E245" s="55"/>
      <c r="F245" s="56"/>
      <c r="G245" s="151"/>
    </row>
    <row r="246" spans="1:7" s="36" customFormat="1" ht="18.75" customHeight="1">
      <c r="A246" s="57" t="s">
        <v>429</v>
      </c>
      <c r="B246" s="23" t="s">
        <v>413</v>
      </c>
      <c r="C246" s="55">
        <v>0</v>
      </c>
      <c r="D246" s="130">
        <v>0</v>
      </c>
      <c r="E246" s="55">
        <v>0</v>
      </c>
      <c r="F246" s="56">
        <v>0</v>
      </c>
      <c r="G246" s="151">
        <v>0</v>
      </c>
    </row>
    <row r="247" spans="1:7" s="36" customFormat="1" ht="41.25" customHeight="1">
      <c r="A247" s="57" t="s">
        <v>430</v>
      </c>
      <c r="B247" s="23" t="s">
        <v>431</v>
      </c>
      <c r="C247" s="55">
        <v>150</v>
      </c>
      <c r="D247" s="130">
        <v>173</v>
      </c>
      <c r="E247" s="55">
        <v>150</v>
      </c>
      <c r="F247" s="56">
        <v>173</v>
      </c>
      <c r="G247" s="151">
        <v>0</v>
      </c>
    </row>
    <row r="248" spans="1:7" s="36" customFormat="1" ht="23.25" customHeight="1">
      <c r="A248" s="57" t="s">
        <v>432</v>
      </c>
      <c r="B248" s="23" t="s">
        <v>433</v>
      </c>
      <c r="C248" s="55">
        <v>50</v>
      </c>
      <c r="D248" s="130">
        <v>57.5</v>
      </c>
      <c r="E248" s="55">
        <v>50</v>
      </c>
      <c r="F248" s="56">
        <v>57.5</v>
      </c>
      <c r="G248" s="151">
        <v>0</v>
      </c>
    </row>
    <row r="249" spans="1:7" s="36" customFormat="1" ht="18.75" customHeight="1">
      <c r="A249" s="57">
        <v>21.8</v>
      </c>
      <c r="B249" s="22" t="s">
        <v>434</v>
      </c>
      <c r="C249" s="55"/>
      <c r="D249" s="130"/>
      <c r="E249" s="55"/>
      <c r="F249" s="56"/>
      <c r="G249" s="151"/>
    </row>
    <row r="250" spans="1:7" s="36" customFormat="1" ht="18.75" customHeight="1">
      <c r="A250" s="57" t="s">
        <v>435</v>
      </c>
      <c r="B250" s="23" t="s">
        <v>413</v>
      </c>
      <c r="C250" s="55">
        <v>0</v>
      </c>
      <c r="D250" s="130">
        <v>0</v>
      </c>
      <c r="E250" s="55">
        <v>0</v>
      </c>
      <c r="F250" s="56">
        <v>0</v>
      </c>
      <c r="G250" s="151">
        <v>0</v>
      </c>
    </row>
    <row r="251" spans="1:7" s="36" customFormat="1" ht="18.75" customHeight="1">
      <c r="A251" s="57" t="s">
        <v>436</v>
      </c>
      <c r="B251" s="23" t="s">
        <v>415</v>
      </c>
      <c r="C251" s="55">
        <v>150</v>
      </c>
      <c r="D251" s="130">
        <v>173</v>
      </c>
      <c r="E251" s="55">
        <v>150</v>
      </c>
      <c r="F251" s="56">
        <v>173</v>
      </c>
      <c r="G251" s="151">
        <v>0</v>
      </c>
    </row>
    <row r="252" spans="1:7" s="36" customFormat="1" ht="41.25" customHeight="1">
      <c r="A252" s="57" t="s">
        <v>437</v>
      </c>
      <c r="B252" s="23" t="s">
        <v>431</v>
      </c>
      <c r="C252" s="55">
        <v>750</v>
      </c>
      <c r="D252" s="130">
        <v>862.5</v>
      </c>
      <c r="E252" s="55">
        <v>750</v>
      </c>
      <c r="F252" s="56">
        <v>862.5</v>
      </c>
      <c r="G252" s="151">
        <v>0</v>
      </c>
    </row>
    <row r="253" spans="1:7" s="36" customFormat="1" ht="18.75" customHeight="1">
      <c r="A253" s="57">
        <v>21.9</v>
      </c>
      <c r="B253" s="22" t="s">
        <v>438</v>
      </c>
      <c r="C253" s="55"/>
      <c r="D253" s="130"/>
      <c r="E253" s="55"/>
      <c r="F253" s="56"/>
      <c r="G253" s="151"/>
    </row>
    <row r="254" spans="1:7" s="36" customFormat="1" ht="18.75" customHeight="1">
      <c r="A254" s="57" t="s">
        <v>439</v>
      </c>
      <c r="B254" s="23" t="s">
        <v>440</v>
      </c>
      <c r="C254" s="55">
        <v>0</v>
      </c>
      <c r="D254" s="130">
        <v>0</v>
      </c>
      <c r="E254" s="55">
        <v>0</v>
      </c>
      <c r="F254" s="56">
        <v>0</v>
      </c>
      <c r="G254" s="151">
        <v>0</v>
      </c>
    </row>
    <row r="255" spans="1:7" s="36" customFormat="1" ht="18.75" customHeight="1">
      <c r="A255" s="57" t="s">
        <v>441</v>
      </c>
      <c r="B255" s="23" t="s">
        <v>442</v>
      </c>
      <c r="C255" s="55">
        <v>500</v>
      </c>
      <c r="D255" s="130">
        <v>575</v>
      </c>
      <c r="E255" s="55">
        <v>500</v>
      </c>
      <c r="F255" s="56">
        <v>575</v>
      </c>
      <c r="G255" s="151">
        <v>0</v>
      </c>
    </row>
    <row r="256" spans="1:7" s="36" customFormat="1" ht="18.75" customHeight="1">
      <c r="A256" s="57" t="s">
        <v>443</v>
      </c>
      <c r="B256" s="23" t="s">
        <v>444</v>
      </c>
      <c r="C256" s="55">
        <v>0</v>
      </c>
      <c r="D256" s="130">
        <v>0</v>
      </c>
      <c r="E256" s="55">
        <v>0</v>
      </c>
      <c r="F256" s="56">
        <v>0</v>
      </c>
      <c r="G256" s="151">
        <v>0</v>
      </c>
    </row>
    <row r="257" spans="1:7" s="36" customFormat="1" ht="18.75" customHeight="1">
      <c r="A257" s="57">
        <v>21.1</v>
      </c>
      <c r="B257" s="22" t="s">
        <v>445</v>
      </c>
      <c r="C257" s="55"/>
      <c r="D257" s="130"/>
      <c r="E257" s="55"/>
      <c r="F257" s="56"/>
      <c r="G257" s="151"/>
    </row>
    <row r="258" spans="1:7" s="36" customFormat="1" ht="18.75" customHeight="1">
      <c r="A258" s="57" t="s">
        <v>446</v>
      </c>
      <c r="B258" s="23" t="s">
        <v>413</v>
      </c>
      <c r="C258" s="55">
        <v>0</v>
      </c>
      <c r="D258" s="130">
        <v>0</v>
      </c>
      <c r="E258" s="55">
        <v>0</v>
      </c>
      <c r="F258" s="56">
        <v>0</v>
      </c>
      <c r="G258" s="151">
        <v>0</v>
      </c>
    </row>
    <row r="259" spans="1:7" s="36" customFormat="1" ht="18.75" customHeight="1">
      <c r="A259" s="57" t="s">
        <v>447</v>
      </c>
      <c r="B259" s="23" t="s">
        <v>415</v>
      </c>
      <c r="C259" s="55">
        <v>170</v>
      </c>
      <c r="D259" s="130">
        <v>195.5</v>
      </c>
      <c r="E259" s="55">
        <v>170</v>
      </c>
      <c r="F259" s="56">
        <v>195.5</v>
      </c>
      <c r="G259" s="151">
        <v>0</v>
      </c>
    </row>
    <row r="260" spans="1:7" s="36" customFormat="1" ht="18.75" customHeight="1">
      <c r="A260" s="57">
        <v>21.11</v>
      </c>
      <c r="B260" s="22" t="s">
        <v>448</v>
      </c>
      <c r="C260" s="55"/>
      <c r="D260" s="130"/>
      <c r="E260" s="55"/>
      <c r="F260" s="56"/>
      <c r="G260" s="151"/>
    </row>
    <row r="261" spans="1:7" s="36" customFormat="1" ht="18.75" customHeight="1">
      <c r="A261" s="57" t="s">
        <v>449</v>
      </c>
      <c r="B261" s="23" t="s">
        <v>413</v>
      </c>
      <c r="C261" s="55">
        <v>0</v>
      </c>
      <c r="D261" s="130">
        <v>0</v>
      </c>
      <c r="E261" s="55">
        <v>0</v>
      </c>
      <c r="F261" s="56">
        <v>0</v>
      </c>
      <c r="G261" s="151">
        <v>0</v>
      </c>
    </row>
    <row r="262" spans="1:7" s="36" customFormat="1" ht="18.75" customHeight="1">
      <c r="A262" s="57" t="s">
        <v>450</v>
      </c>
      <c r="B262" s="23" t="s">
        <v>415</v>
      </c>
      <c r="C262" s="55">
        <v>180</v>
      </c>
      <c r="D262" s="130">
        <v>207</v>
      </c>
      <c r="E262" s="55">
        <v>180</v>
      </c>
      <c r="F262" s="56">
        <v>207</v>
      </c>
      <c r="G262" s="151">
        <v>0</v>
      </c>
    </row>
    <row r="263" spans="1:7" s="36" customFormat="1" ht="18.75" customHeight="1">
      <c r="A263" s="57">
        <v>21.12</v>
      </c>
      <c r="B263" s="22" t="s">
        <v>451</v>
      </c>
      <c r="C263" s="55"/>
      <c r="D263" s="130"/>
      <c r="E263" s="55"/>
      <c r="F263" s="56"/>
      <c r="G263" s="151"/>
    </row>
    <row r="264" spans="1:7" s="36" customFormat="1" ht="18.75" customHeight="1">
      <c r="A264" s="57" t="s">
        <v>452</v>
      </c>
      <c r="B264" s="23" t="s">
        <v>413</v>
      </c>
      <c r="C264" s="55">
        <v>0</v>
      </c>
      <c r="D264" s="130">
        <v>0</v>
      </c>
      <c r="E264" s="55">
        <v>0</v>
      </c>
      <c r="F264" s="56">
        <v>0</v>
      </c>
      <c r="G264" s="151">
        <v>0</v>
      </c>
    </row>
    <row r="265" spans="1:7" s="36" customFormat="1" ht="18.75" customHeight="1">
      <c r="A265" s="57" t="s">
        <v>453</v>
      </c>
      <c r="B265" s="23" t="s">
        <v>415</v>
      </c>
      <c r="C265" s="55">
        <v>180</v>
      </c>
      <c r="D265" s="130">
        <v>207</v>
      </c>
      <c r="E265" s="55">
        <v>180</v>
      </c>
      <c r="F265" s="56">
        <v>207</v>
      </c>
      <c r="G265" s="151">
        <v>0</v>
      </c>
    </row>
    <row r="266" spans="1:7" s="36" customFormat="1" ht="18.75" customHeight="1">
      <c r="A266" s="57">
        <v>21.13</v>
      </c>
      <c r="B266" s="22" t="s">
        <v>454</v>
      </c>
      <c r="C266" s="55"/>
      <c r="D266" s="130"/>
      <c r="E266" s="55"/>
      <c r="F266" s="56"/>
      <c r="G266" s="151"/>
    </row>
    <row r="267" spans="1:7" s="36" customFormat="1" ht="19.5" customHeight="1">
      <c r="A267" s="57" t="s">
        <v>455</v>
      </c>
      <c r="B267" s="23" t="s">
        <v>413</v>
      </c>
      <c r="C267" s="55">
        <v>0</v>
      </c>
      <c r="D267" s="130">
        <v>0</v>
      </c>
      <c r="E267" s="55">
        <v>0</v>
      </c>
      <c r="F267" s="56">
        <v>0</v>
      </c>
      <c r="G267" s="151">
        <v>0</v>
      </c>
    </row>
    <row r="268" spans="1:7" s="36" customFormat="1" ht="18.75" customHeight="1">
      <c r="A268" s="57" t="s">
        <v>456</v>
      </c>
      <c r="B268" s="23" t="s">
        <v>415</v>
      </c>
      <c r="C268" s="55">
        <v>460</v>
      </c>
      <c r="D268" s="130">
        <v>529</v>
      </c>
      <c r="E268" s="55">
        <v>460</v>
      </c>
      <c r="F268" s="56">
        <v>529</v>
      </c>
      <c r="G268" s="151">
        <v>0</v>
      </c>
    </row>
    <row r="269" spans="1:7" s="36" customFormat="1" ht="18.75" customHeight="1">
      <c r="A269" s="57">
        <v>21.14</v>
      </c>
      <c r="B269" s="22" t="s">
        <v>457</v>
      </c>
      <c r="C269" s="55"/>
      <c r="D269" s="130"/>
      <c r="E269" s="55"/>
      <c r="F269" s="56"/>
      <c r="G269" s="151"/>
    </row>
    <row r="270" spans="1:7" s="36" customFormat="1" ht="18.75" customHeight="1">
      <c r="A270" s="57" t="s">
        <v>458</v>
      </c>
      <c r="B270" s="23" t="s">
        <v>413</v>
      </c>
      <c r="C270" s="55">
        <v>0</v>
      </c>
      <c r="D270" s="130">
        <v>0</v>
      </c>
      <c r="E270" s="55">
        <v>0</v>
      </c>
      <c r="F270" s="56">
        <v>0</v>
      </c>
      <c r="G270" s="151">
        <v>0</v>
      </c>
    </row>
    <row r="271" spans="1:7" s="36" customFormat="1" ht="18.75" customHeight="1">
      <c r="A271" s="57" t="s">
        <v>459</v>
      </c>
      <c r="B271" s="23" t="s">
        <v>460</v>
      </c>
      <c r="C271" s="55">
        <v>460</v>
      </c>
      <c r="D271" s="130">
        <v>529</v>
      </c>
      <c r="E271" s="55">
        <v>460</v>
      </c>
      <c r="F271" s="56">
        <v>529</v>
      </c>
      <c r="G271" s="151">
        <v>0</v>
      </c>
    </row>
    <row r="272" spans="1:7" s="36" customFormat="1" ht="18.75" customHeight="1">
      <c r="A272" s="57">
        <v>21.15</v>
      </c>
      <c r="B272" s="22" t="s">
        <v>461</v>
      </c>
      <c r="C272" s="55"/>
      <c r="D272" s="130"/>
      <c r="E272" s="55"/>
      <c r="F272" s="56"/>
      <c r="G272" s="151">
        <v>0</v>
      </c>
    </row>
    <row r="273" spans="1:7" s="36" customFormat="1" ht="18.75" customHeight="1">
      <c r="A273" s="57" t="s">
        <v>462</v>
      </c>
      <c r="B273" s="23" t="s">
        <v>413</v>
      </c>
      <c r="C273" s="55">
        <v>700</v>
      </c>
      <c r="D273" s="130">
        <v>805</v>
      </c>
      <c r="E273" s="55">
        <v>700</v>
      </c>
      <c r="F273" s="56">
        <v>805</v>
      </c>
      <c r="G273" s="151">
        <v>0</v>
      </c>
    </row>
    <row r="274" spans="1:7" s="36" customFormat="1" ht="41.25" customHeight="1">
      <c r="A274" s="57" t="s">
        <v>463</v>
      </c>
      <c r="B274" s="23" t="s">
        <v>464</v>
      </c>
      <c r="C274" s="55">
        <v>2000</v>
      </c>
      <c r="D274" s="130">
        <v>2300</v>
      </c>
      <c r="E274" s="55">
        <v>2000</v>
      </c>
      <c r="F274" s="56">
        <v>2300</v>
      </c>
      <c r="G274" s="151">
        <v>0</v>
      </c>
    </row>
    <row r="275" spans="1:7" s="36" customFormat="1" ht="40.5" customHeight="1">
      <c r="A275" s="57" t="s">
        <v>465</v>
      </c>
      <c r="B275" s="23" t="s">
        <v>466</v>
      </c>
      <c r="C275" s="55">
        <v>4000</v>
      </c>
      <c r="D275" s="130">
        <v>4600</v>
      </c>
      <c r="E275" s="55">
        <v>4000</v>
      </c>
      <c r="F275" s="56">
        <v>4600</v>
      </c>
      <c r="G275" s="151">
        <v>0</v>
      </c>
    </row>
    <row r="276" spans="1:7" s="36" customFormat="1" ht="41.25" customHeight="1">
      <c r="A276" s="57" t="s">
        <v>467</v>
      </c>
      <c r="B276" s="23" t="s">
        <v>468</v>
      </c>
      <c r="C276" s="55">
        <v>4500</v>
      </c>
      <c r="D276" s="130">
        <v>5175</v>
      </c>
      <c r="E276" s="55">
        <v>4500</v>
      </c>
      <c r="F276" s="56">
        <v>5175</v>
      </c>
      <c r="G276" s="151">
        <v>0</v>
      </c>
    </row>
    <row r="277" spans="1:7" s="36" customFormat="1" ht="41.25" customHeight="1">
      <c r="A277" s="57" t="s">
        <v>469</v>
      </c>
      <c r="B277" s="23" t="s">
        <v>470</v>
      </c>
      <c r="C277" s="55">
        <v>8500</v>
      </c>
      <c r="D277" s="130">
        <v>9775</v>
      </c>
      <c r="E277" s="55">
        <v>8500</v>
      </c>
      <c r="F277" s="56">
        <v>9775</v>
      </c>
      <c r="G277" s="151">
        <v>0</v>
      </c>
    </row>
    <row r="278" spans="1:7" s="36" customFormat="1" ht="18.75" customHeight="1">
      <c r="A278" s="57">
        <v>21.16</v>
      </c>
      <c r="B278" s="22" t="s">
        <v>471</v>
      </c>
      <c r="C278" s="55"/>
      <c r="D278" s="130"/>
      <c r="E278" s="55"/>
      <c r="F278" s="56"/>
      <c r="G278" s="151"/>
    </row>
    <row r="279" spans="1:7" s="36" customFormat="1" ht="18.75" customHeight="1">
      <c r="A279" s="57" t="s">
        <v>472</v>
      </c>
      <c r="B279" s="23" t="s">
        <v>413</v>
      </c>
      <c r="C279" s="55">
        <v>1200</v>
      </c>
      <c r="D279" s="130">
        <v>1380</v>
      </c>
      <c r="E279" s="55">
        <v>1200</v>
      </c>
      <c r="F279" s="56">
        <v>1380</v>
      </c>
      <c r="G279" s="151">
        <v>0</v>
      </c>
    </row>
    <row r="280" spans="1:7" s="36" customFormat="1" ht="18.75" customHeight="1">
      <c r="A280" s="57" t="s">
        <v>473</v>
      </c>
      <c r="B280" s="23" t="s">
        <v>474</v>
      </c>
      <c r="C280" s="55">
        <v>1900</v>
      </c>
      <c r="D280" s="130">
        <v>2185</v>
      </c>
      <c r="E280" s="55">
        <v>1900</v>
      </c>
      <c r="F280" s="56">
        <v>2185</v>
      </c>
      <c r="G280" s="151">
        <v>0</v>
      </c>
    </row>
    <row r="281" spans="1:7" s="36" customFormat="1" ht="18.75" customHeight="1">
      <c r="A281" s="57">
        <v>21.17</v>
      </c>
      <c r="B281" s="22" t="s">
        <v>475</v>
      </c>
      <c r="C281" s="55"/>
      <c r="D281" s="130"/>
      <c r="E281" s="55"/>
      <c r="F281" s="56"/>
      <c r="G281" s="151"/>
    </row>
    <row r="282" spans="1:7" s="36" customFormat="1" ht="18.75" customHeight="1">
      <c r="A282" s="57" t="s">
        <v>476</v>
      </c>
      <c r="B282" s="23" t="s">
        <v>477</v>
      </c>
      <c r="C282" s="55">
        <v>800</v>
      </c>
      <c r="D282" s="130">
        <v>920</v>
      </c>
      <c r="E282" s="55">
        <v>800</v>
      </c>
      <c r="F282" s="56">
        <v>920</v>
      </c>
      <c r="G282" s="151">
        <v>0</v>
      </c>
    </row>
    <row r="283" spans="1:7" s="36" customFormat="1" ht="18.75" customHeight="1">
      <c r="A283" s="57" t="s">
        <v>478</v>
      </c>
      <c r="B283" s="23" t="s">
        <v>479</v>
      </c>
      <c r="C283" s="55">
        <v>1600</v>
      </c>
      <c r="D283" s="130">
        <v>1840</v>
      </c>
      <c r="E283" s="55">
        <v>1600</v>
      </c>
      <c r="F283" s="56">
        <v>1840</v>
      </c>
      <c r="G283" s="151">
        <v>0</v>
      </c>
    </row>
    <row r="284" spans="1:7" s="36" customFormat="1" ht="18.75" customHeight="1">
      <c r="A284" s="57" t="s">
        <v>480</v>
      </c>
      <c r="B284" s="23" t="s">
        <v>481</v>
      </c>
      <c r="C284" s="55">
        <v>800</v>
      </c>
      <c r="D284" s="130">
        <v>920</v>
      </c>
      <c r="E284" s="55">
        <v>800</v>
      </c>
      <c r="F284" s="56">
        <v>920</v>
      </c>
      <c r="G284" s="151">
        <v>0</v>
      </c>
    </row>
    <row r="285" spans="1:7" s="36" customFormat="1" ht="18.75" customHeight="1">
      <c r="A285" s="53">
        <v>22</v>
      </c>
      <c r="B285" s="22" t="s">
        <v>73</v>
      </c>
      <c r="C285" s="54"/>
      <c r="D285" s="54"/>
      <c r="E285" s="55"/>
      <c r="F285" s="72"/>
      <c r="G285" s="35"/>
    </row>
    <row r="286" spans="1:7" s="36" customFormat="1" ht="18.75" customHeight="1">
      <c r="A286" s="57">
        <v>22.1</v>
      </c>
      <c r="B286" s="23" t="s">
        <v>74</v>
      </c>
      <c r="C286" s="54">
        <v>96.49122807017544</v>
      </c>
      <c r="D286" s="54">
        <v>110</v>
      </c>
      <c r="E286" s="55">
        <v>96.49122807017544</v>
      </c>
      <c r="F286" s="72">
        <v>110</v>
      </c>
      <c r="G286" s="37">
        <v>0</v>
      </c>
    </row>
    <row r="287" spans="1:7" s="36" customFormat="1" ht="18.75" customHeight="1">
      <c r="A287" s="57">
        <v>22.2</v>
      </c>
      <c r="B287" s="23" t="s">
        <v>75</v>
      </c>
      <c r="C287" s="54">
        <v>96.49122807017544</v>
      </c>
      <c r="D287" s="54">
        <v>110</v>
      </c>
      <c r="E287" s="55">
        <v>96.49122807017544</v>
      </c>
      <c r="F287" s="72">
        <v>110</v>
      </c>
      <c r="G287" s="37">
        <v>0</v>
      </c>
    </row>
    <row r="288" spans="1:7" s="36" customFormat="1" ht="18.75" customHeight="1">
      <c r="A288" s="53">
        <v>23</v>
      </c>
      <c r="B288" s="22" t="s">
        <v>482</v>
      </c>
      <c r="C288" s="54"/>
      <c r="D288" s="54"/>
      <c r="E288" s="55"/>
      <c r="F288" s="72"/>
      <c r="G288" s="35"/>
    </row>
    <row r="289" spans="1:7" s="36" customFormat="1" ht="18.75" customHeight="1">
      <c r="A289" s="57">
        <v>24</v>
      </c>
      <c r="B289" s="23" t="s">
        <v>76</v>
      </c>
      <c r="C289" s="54" t="s">
        <v>7</v>
      </c>
      <c r="D289" s="54" t="s">
        <v>7</v>
      </c>
      <c r="E289" s="54" t="s">
        <v>7</v>
      </c>
      <c r="F289" s="68" t="s">
        <v>7</v>
      </c>
      <c r="G289" s="37">
        <v>0</v>
      </c>
    </row>
    <row r="290" spans="1:7" s="36" customFormat="1" ht="18.75" customHeight="1">
      <c r="A290" s="57">
        <v>24.1</v>
      </c>
      <c r="B290" s="23" t="s">
        <v>77</v>
      </c>
      <c r="C290" s="54" t="s">
        <v>7</v>
      </c>
      <c r="D290" s="54" t="s">
        <v>7</v>
      </c>
      <c r="E290" s="54" t="s">
        <v>7</v>
      </c>
      <c r="F290" s="68" t="s">
        <v>7</v>
      </c>
      <c r="G290" s="37">
        <v>0</v>
      </c>
    </row>
    <row r="291" spans="1:7" ht="26.25" customHeight="1">
      <c r="A291" s="46">
        <v>24.2</v>
      </c>
      <c r="B291" s="23" t="s">
        <v>311</v>
      </c>
      <c r="C291" s="49">
        <v>291.79356843925154</v>
      </c>
      <c r="D291" s="49">
        <v>335.5626037051393</v>
      </c>
      <c r="E291" s="54">
        <f>F291*100/115</f>
        <v>303.4653111768216</v>
      </c>
      <c r="F291" s="68">
        <f>D291*G291+D291</f>
        <v>348.98510785334486</v>
      </c>
      <c r="G291" s="15">
        <v>0.04</v>
      </c>
    </row>
    <row r="292" spans="1:7" ht="18.75" customHeight="1">
      <c r="A292" s="43">
        <v>25</v>
      </c>
      <c r="B292" s="22" t="s">
        <v>78</v>
      </c>
      <c r="E292" s="55"/>
      <c r="F292" s="72"/>
      <c r="G292" s="14"/>
    </row>
    <row r="293" spans="1:7" ht="18.75" customHeight="1">
      <c r="A293" s="46">
        <v>25.1</v>
      </c>
      <c r="B293" s="28" t="s">
        <v>113</v>
      </c>
      <c r="C293" s="45">
        <v>528.9795227826087</v>
      </c>
      <c r="D293" s="45">
        <v>608.3264512</v>
      </c>
      <c r="E293" s="55">
        <f>F293*100/115</f>
        <v>550.138703693913</v>
      </c>
      <c r="F293" s="72">
        <f>D293*G293+D293</f>
        <v>632.659509248</v>
      </c>
      <c r="G293" s="15">
        <v>0.04</v>
      </c>
    </row>
    <row r="294" spans="1:7" ht="18.75" customHeight="1">
      <c r="A294" s="46">
        <v>25.2</v>
      </c>
      <c r="B294" s="28" t="s">
        <v>114</v>
      </c>
      <c r="C294" s="45">
        <v>581.8774750608696</v>
      </c>
      <c r="D294" s="45">
        <v>669.1590963200001</v>
      </c>
      <c r="E294" s="55">
        <f aca="true" t="shared" si="10" ref="E294:E319">F294*100/115</f>
        <v>605.1525740633045</v>
      </c>
      <c r="F294" s="72">
        <f aca="true" t="shared" si="11" ref="F294:F323">D294*G294+D294</f>
        <v>695.9254601728002</v>
      </c>
      <c r="G294" s="15">
        <v>0.04</v>
      </c>
    </row>
    <row r="295" spans="1:7" ht="18.75" customHeight="1">
      <c r="A295" s="46">
        <v>25.3</v>
      </c>
      <c r="B295" s="28" t="s">
        <v>324</v>
      </c>
      <c r="C295" s="45">
        <v>317.38771366956524</v>
      </c>
      <c r="D295" s="45">
        <v>364.99587072</v>
      </c>
      <c r="E295" s="55">
        <f t="shared" si="10"/>
        <v>330.08322221634785</v>
      </c>
      <c r="F295" s="72">
        <f t="shared" si="11"/>
        <v>379.5957055488</v>
      </c>
      <c r="G295" s="15">
        <v>0.04</v>
      </c>
    </row>
    <row r="296" spans="1:7" ht="18.75" customHeight="1">
      <c r="A296" s="46">
        <v>25.4</v>
      </c>
      <c r="B296" s="28" t="s">
        <v>115</v>
      </c>
      <c r="C296" s="45">
        <v>370.28566594782603</v>
      </c>
      <c r="D296" s="45">
        <v>425.82851583999997</v>
      </c>
      <c r="E296" s="55">
        <f t="shared" si="10"/>
        <v>385.09709258573906</v>
      </c>
      <c r="F296" s="72">
        <f t="shared" si="11"/>
        <v>442.86165647359996</v>
      </c>
      <c r="G296" s="15">
        <v>0.04</v>
      </c>
    </row>
    <row r="297" spans="1:7" ht="18.75" customHeight="1">
      <c r="A297" s="46">
        <v>25.5</v>
      </c>
      <c r="B297" s="28" t="s">
        <v>116</v>
      </c>
      <c r="C297" s="45">
        <v>634.7754273391305</v>
      </c>
      <c r="D297" s="45">
        <v>729.99174144</v>
      </c>
      <c r="E297" s="55">
        <f t="shared" si="10"/>
        <v>660.1664444326957</v>
      </c>
      <c r="F297" s="72">
        <f t="shared" si="11"/>
        <v>759.1914110976</v>
      </c>
      <c r="G297" s="15">
        <v>0.04</v>
      </c>
    </row>
    <row r="298" spans="1:7" ht="18.75" customHeight="1">
      <c r="A298" s="46">
        <v>25.6</v>
      </c>
      <c r="B298" s="28" t="s">
        <v>117</v>
      </c>
      <c r="C298" s="45">
        <v>687.6733796173912</v>
      </c>
      <c r="D298" s="45">
        <v>790.8243865599999</v>
      </c>
      <c r="E298" s="55">
        <f t="shared" si="10"/>
        <v>715.1803148020867</v>
      </c>
      <c r="F298" s="72">
        <f t="shared" si="11"/>
        <v>822.4573620223998</v>
      </c>
      <c r="G298" s="15">
        <v>0.04</v>
      </c>
    </row>
    <row r="299" spans="1:7" ht="18.75" customHeight="1">
      <c r="A299" s="46">
        <v>25.7</v>
      </c>
      <c r="B299" s="28" t="s">
        <v>118</v>
      </c>
      <c r="C299" s="45">
        <v>423.183618226087</v>
      </c>
      <c r="D299" s="45">
        <v>486.66116096</v>
      </c>
      <c r="E299" s="55">
        <f t="shared" si="10"/>
        <v>440.11096295513045</v>
      </c>
      <c r="F299" s="72">
        <f t="shared" si="11"/>
        <v>506.1276073984</v>
      </c>
      <c r="G299" s="15">
        <v>0.04</v>
      </c>
    </row>
    <row r="300" spans="1:7" ht="18.75" customHeight="1">
      <c r="A300" s="46">
        <v>25.8</v>
      </c>
      <c r="B300" s="28" t="s">
        <v>119</v>
      </c>
      <c r="C300" s="45">
        <v>476.08157050434784</v>
      </c>
      <c r="D300" s="45">
        <v>547.49380608</v>
      </c>
      <c r="E300" s="55">
        <f t="shared" si="10"/>
        <v>495.1248333245218</v>
      </c>
      <c r="F300" s="72">
        <f t="shared" si="11"/>
        <v>569.3935583232001</v>
      </c>
      <c r="G300" s="15">
        <v>0.04</v>
      </c>
    </row>
    <row r="301" spans="1:7" ht="18.75" customHeight="1">
      <c r="A301" s="46">
        <v>25.9</v>
      </c>
      <c r="B301" s="28" t="s">
        <v>120</v>
      </c>
      <c r="C301" s="45">
        <v>740.5713318956521</v>
      </c>
      <c r="D301" s="45">
        <v>851.6570316799999</v>
      </c>
      <c r="E301" s="55">
        <f t="shared" si="10"/>
        <v>770.1941851714781</v>
      </c>
      <c r="F301" s="72">
        <f t="shared" si="11"/>
        <v>885.7233129471999</v>
      </c>
      <c r="G301" s="15">
        <v>0.04</v>
      </c>
    </row>
    <row r="302" spans="1:7" ht="18.75" customHeight="1">
      <c r="A302" s="46" t="s">
        <v>234</v>
      </c>
      <c r="B302" s="28" t="s">
        <v>117</v>
      </c>
      <c r="C302" s="45">
        <v>793.469284173913</v>
      </c>
      <c r="D302" s="45">
        <v>912.4896768</v>
      </c>
      <c r="E302" s="55">
        <f t="shared" si="10"/>
        <v>825.2080555408696</v>
      </c>
      <c r="F302" s="72">
        <f t="shared" si="11"/>
        <v>948.989263872</v>
      </c>
      <c r="G302" s="15">
        <v>0.04</v>
      </c>
    </row>
    <row r="303" spans="1:7" ht="18.75" customHeight="1">
      <c r="A303" s="46">
        <v>25.11</v>
      </c>
      <c r="B303" s="28" t="s">
        <v>121</v>
      </c>
      <c r="C303" s="45">
        <v>317.38771366956524</v>
      </c>
      <c r="D303" s="45">
        <v>364.99587072</v>
      </c>
      <c r="E303" s="55">
        <f t="shared" si="10"/>
        <v>330.08322221634785</v>
      </c>
      <c r="F303" s="72">
        <f t="shared" si="11"/>
        <v>379.5957055488</v>
      </c>
      <c r="G303" s="15">
        <v>0.04</v>
      </c>
    </row>
    <row r="304" spans="1:7" ht="18.75" customHeight="1">
      <c r="A304" s="46">
        <v>25.12</v>
      </c>
      <c r="B304" s="28" t="s">
        <v>119</v>
      </c>
      <c r="C304" s="45">
        <v>370.28566594782603</v>
      </c>
      <c r="D304" s="45">
        <v>425.82851583999997</v>
      </c>
      <c r="E304" s="55">
        <f t="shared" si="10"/>
        <v>385.09709258573906</v>
      </c>
      <c r="F304" s="72">
        <f t="shared" si="11"/>
        <v>442.86165647359996</v>
      </c>
      <c r="G304" s="15">
        <v>0.04</v>
      </c>
    </row>
    <row r="305" spans="1:7" ht="18.75" customHeight="1">
      <c r="A305" s="46">
        <v>25.13</v>
      </c>
      <c r="B305" s="28" t="s">
        <v>122</v>
      </c>
      <c r="C305" s="45">
        <v>211.5918091130435</v>
      </c>
      <c r="D305" s="45">
        <v>243.33058048</v>
      </c>
      <c r="E305" s="55">
        <f t="shared" si="10"/>
        <v>220.05548147756522</v>
      </c>
      <c r="F305" s="72">
        <f t="shared" si="11"/>
        <v>253.0638036992</v>
      </c>
      <c r="G305" s="15">
        <v>0.04</v>
      </c>
    </row>
    <row r="306" spans="1:7" ht="18.75" customHeight="1">
      <c r="A306" s="46">
        <v>25.14</v>
      </c>
      <c r="B306" s="28" t="s">
        <v>123</v>
      </c>
      <c r="C306" s="45">
        <v>264.48976139130434</v>
      </c>
      <c r="D306" s="45">
        <v>304.1632256</v>
      </c>
      <c r="E306" s="55">
        <f t="shared" si="10"/>
        <v>275.0693518469565</v>
      </c>
      <c r="F306" s="72">
        <f t="shared" si="11"/>
        <v>316.329754624</v>
      </c>
      <c r="G306" s="15">
        <v>0.04</v>
      </c>
    </row>
    <row r="307" spans="1:7" ht="24.75" customHeight="1">
      <c r="A307" s="46">
        <v>25.15</v>
      </c>
      <c r="B307" s="28" t="s">
        <v>124</v>
      </c>
      <c r="C307" s="45">
        <v>317.38771366956524</v>
      </c>
      <c r="D307" s="45">
        <v>364.99587072</v>
      </c>
      <c r="E307" s="55">
        <f t="shared" si="10"/>
        <v>330.08322221634785</v>
      </c>
      <c r="F307" s="72">
        <f t="shared" si="11"/>
        <v>379.5957055488</v>
      </c>
      <c r="G307" s="15">
        <v>0.04</v>
      </c>
    </row>
    <row r="308" spans="1:7" ht="18.75" customHeight="1">
      <c r="A308" s="46">
        <v>25.16</v>
      </c>
      <c r="B308" s="28" t="s">
        <v>80</v>
      </c>
      <c r="C308" s="45">
        <v>370.28566594782603</v>
      </c>
      <c r="D308" s="45">
        <v>425.82851583999997</v>
      </c>
      <c r="E308" s="55">
        <f t="shared" si="10"/>
        <v>385.09709258573906</v>
      </c>
      <c r="F308" s="72">
        <f t="shared" si="11"/>
        <v>442.86165647359996</v>
      </c>
      <c r="G308" s="15">
        <v>0.04</v>
      </c>
    </row>
    <row r="309" spans="1:7" ht="18.75" customHeight="1">
      <c r="A309" s="46">
        <v>25.17</v>
      </c>
      <c r="B309" s="28" t="s">
        <v>125</v>
      </c>
      <c r="C309" s="45">
        <v>740.5713318956521</v>
      </c>
      <c r="D309" s="45">
        <v>851.6570316799999</v>
      </c>
      <c r="E309" s="55">
        <f t="shared" si="10"/>
        <v>770.1941851714781</v>
      </c>
      <c r="F309" s="72">
        <f t="shared" si="11"/>
        <v>885.7233129471999</v>
      </c>
      <c r="G309" s="15">
        <v>0.04</v>
      </c>
    </row>
    <row r="310" spans="1:7" ht="18.75" customHeight="1">
      <c r="A310" s="46">
        <v>25.18</v>
      </c>
      <c r="B310" s="28" t="s">
        <v>79</v>
      </c>
      <c r="C310" s="45">
        <v>793.469284173913</v>
      </c>
      <c r="D310" s="45">
        <v>912.4896768</v>
      </c>
      <c r="E310" s="55">
        <f t="shared" si="10"/>
        <v>825.2080555408696</v>
      </c>
      <c r="F310" s="72">
        <f t="shared" si="11"/>
        <v>948.989263872</v>
      </c>
      <c r="G310" s="15">
        <v>0.04</v>
      </c>
    </row>
    <row r="311" spans="1:7" ht="18.75" customHeight="1">
      <c r="A311" s="46">
        <v>25.19</v>
      </c>
      <c r="B311" s="28" t="s">
        <v>126</v>
      </c>
      <c r="C311" s="45">
        <v>634.7754273391305</v>
      </c>
      <c r="D311" s="45">
        <v>729.99174144</v>
      </c>
      <c r="E311" s="55">
        <f t="shared" si="10"/>
        <v>660.1664444326957</v>
      </c>
      <c r="F311" s="72">
        <f t="shared" si="11"/>
        <v>759.1914110976</v>
      </c>
      <c r="G311" s="15">
        <v>0.04</v>
      </c>
    </row>
    <row r="312" spans="1:7" ht="18.75" customHeight="1">
      <c r="A312" s="46" t="s">
        <v>235</v>
      </c>
      <c r="B312" s="28" t="s">
        <v>79</v>
      </c>
      <c r="C312" s="45">
        <v>687.6733796173912</v>
      </c>
      <c r="D312" s="45">
        <v>790.8243865599999</v>
      </c>
      <c r="E312" s="55">
        <f t="shared" si="10"/>
        <v>715.1803148020867</v>
      </c>
      <c r="F312" s="72">
        <f t="shared" si="11"/>
        <v>822.4573620223998</v>
      </c>
      <c r="G312" s="15">
        <v>0.04</v>
      </c>
    </row>
    <row r="313" spans="1:7" ht="18.75" customHeight="1">
      <c r="A313" s="46">
        <v>25.21</v>
      </c>
      <c r="B313" s="28" t="s">
        <v>151</v>
      </c>
      <c r="C313" s="45">
        <v>317.38771366956524</v>
      </c>
      <c r="D313" s="45">
        <v>364.99587072</v>
      </c>
      <c r="E313" s="55">
        <f t="shared" si="10"/>
        <v>330.08322221634785</v>
      </c>
      <c r="F313" s="72">
        <f t="shared" si="11"/>
        <v>379.5957055488</v>
      </c>
      <c r="G313" s="15">
        <v>0.04</v>
      </c>
    </row>
    <row r="314" spans="1:7" ht="18.75" customHeight="1">
      <c r="A314" s="46">
        <v>25.22</v>
      </c>
      <c r="B314" s="28" t="s">
        <v>81</v>
      </c>
      <c r="C314" s="45">
        <v>211.5918091130435</v>
      </c>
      <c r="D314" s="45">
        <v>243.33058048</v>
      </c>
      <c r="E314" s="55">
        <f t="shared" si="10"/>
        <v>220.05548147756522</v>
      </c>
      <c r="F314" s="72">
        <f t="shared" si="11"/>
        <v>253.0638036992</v>
      </c>
      <c r="G314" s="15">
        <v>0.04</v>
      </c>
    </row>
    <row r="315" spans="1:7" ht="18.75" customHeight="1">
      <c r="A315" s="46">
        <v>25.23</v>
      </c>
      <c r="B315" s="28" t="s">
        <v>82</v>
      </c>
      <c r="C315" s="45">
        <v>423.183618226087</v>
      </c>
      <c r="D315" s="45">
        <v>486.66116096</v>
      </c>
      <c r="E315" s="55">
        <f t="shared" si="10"/>
        <v>440.11096295513045</v>
      </c>
      <c r="F315" s="72">
        <f t="shared" si="11"/>
        <v>506.1276073984</v>
      </c>
      <c r="G315" s="15">
        <v>0.04</v>
      </c>
    </row>
    <row r="316" spans="1:7" ht="18.75" customHeight="1">
      <c r="A316" s="46">
        <v>25.24</v>
      </c>
      <c r="B316" s="28" t="s">
        <v>79</v>
      </c>
      <c r="C316" s="45">
        <v>476.08157050434784</v>
      </c>
      <c r="D316" s="45">
        <v>547.49380608</v>
      </c>
      <c r="E316" s="55">
        <f t="shared" si="10"/>
        <v>495.1248333245218</v>
      </c>
      <c r="F316" s="72">
        <f t="shared" si="11"/>
        <v>569.3935583232001</v>
      </c>
      <c r="G316" s="15">
        <v>0.04</v>
      </c>
    </row>
    <row r="317" spans="1:7" ht="18.75" customHeight="1">
      <c r="A317" s="46">
        <v>25.25</v>
      </c>
      <c r="B317" s="28" t="s">
        <v>83</v>
      </c>
      <c r="C317" s="45">
        <v>931.5244994647394</v>
      </c>
      <c r="D317" s="45">
        <v>1071.2531743844502</v>
      </c>
      <c r="E317" s="55">
        <f t="shared" si="10"/>
        <v>968.785479443329</v>
      </c>
      <c r="F317" s="72">
        <f t="shared" si="11"/>
        <v>1114.1033013598283</v>
      </c>
      <c r="G317" s="15">
        <v>0.04</v>
      </c>
    </row>
    <row r="318" spans="1:7" ht="18.75" customHeight="1">
      <c r="A318" s="46">
        <v>25.26</v>
      </c>
      <c r="B318" s="28" t="s">
        <v>84</v>
      </c>
      <c r="C318" s="45">
        <v>532.299713979851</v>
      </c>
      <c r="D318" s="45">
        <v>612.1446710768287</v>
      </c>
      <c r="E318" s="55">
        <f t="shared" si="10"/>
        <v>553.5917025390451</v>
      </c>
      <c r="F318" s="72">
        <f t="shared" si="11"/>
        <v>636.6304579199018</v>
      </c>
      <c r="G318" s="15">
        <v>0.04</v>
      </c>
    </row>
    <row r="319" spans="1:7" ht="18.75" customHeight="1">
      <c r="A319" s="46">
        <v>25.27</v>
      </c>
      <c r="B319" s="28" t="s">
        <v>85</v>
      </c>
      <c r="C319" s="45">
        <v>731.9121067222949</v>
      </c>
      <c r="D319" s="45">
        <v>841.6989227306392</v>
      </c>
      <c r="E319" s="55">
        <f t="shared" si="10"/>
        <v>761.1885909911867</v>
      </c>
      <c r="F319" s="72">
        <f t="shared" si="11"/>
        <v>875.3668796398648</v>
      </c>
      <c r="G319" s="15">
        <v>0.04</v>
      </c>
    </row>
    <row r="320" spans="1:7" ht="18.75" customHeight="1">
      <c r="A320" s="43">
        <v>26</v>
      </c>
      <c r="B320" s="33" t="s">
        <v>237</v>
      </c>
      <c r="E320" s="55"/>
      <c r="F320" s="72"/>
      <c r="G320" s="15"/>
    </row>
    <row r="321" spans="1:7" ht="18.75" customHeight="1">
      <c r="A321" s="46">
        <v>26.1</v>
      </c>
      <c r="B321" s="29" t="s">
        <v>236</v>
      </c>
      <c r="C321" s="45">
        <v>336.3425345869321</v>
      </c>
      <c r="D321" s="45">
        <v>386.79391477497194</v>
      </c>
      <c r="E321" s="55">
        <f>F321*100/115</f>
        <v>346.43281062454014</v>
      </c>
      <c r="F321" s="72">
        <f t="shared" si="11"/>
        <v>398.3977322182211</v>
      </c>
      <c r="G321" s="15">
        <v>0.03</v>
      </c>
    </row>
    <row r="322" spans="1:7" ht="18.75" customHeight="1">
      <c r="A322" s="46" t="s">
        <v>374</v>
      </c>
      <c r="B322" s="28" t="s">
        <v>375</v>
      </c>
      <c r="C322" s="45">
        <v>180.8695652173913</v>
      </c>
      <c r="D322" s="45">
        <v>208</v>
      </c>
      <c r="E322" s="55">
        <f>F322*100/115</f>
        <v>180.8695652173913</v>
      </c>
      <c r="F322" s="72">
        <v>208</v>
      </c>
      <c r="G322" s="15">
        <v>0.03</v>
      </c>
    </row>
    <row r="323" spans="1:7" ht="18.75" customHeight="1">
      <c r="A323" s="46">
        <v>26.2</v>
      </c>
      <c r="B323" s="29" t="s">
        <v>176</v>
      </c>
      <c r="C323" s="51">
        <v>638.9775384745204</v>
      </c>
      <c r="D323" s="51">
        <v>734.8241692456984</v>
      </c>
      <c r="E323" s="55">
        <f>F323*100/115</f>
        <v>658.1468646287559</v>
      </c>
      <c r="F323" s="72">
        <f t="shared" si="11"/>
        <v>756.8688943230693</v>
      </c>
      <c r="G323" s="15">
        <v>0.03</v>
      </c>
    </row>
    <row r="324" spans="1:7" ht="18.75" customHeight="1">
      <c r="A324" s="47"/>
      <c r="B324" s="30"/>
      <c r="E324" s="55"/>
      <c r="F324" s="72"/>
      <c r="G324" s="14"/>
    </row>
    <row r="325" spans="1:7" ht="18.75" customHeight="1">
      <c r="A325" s="52">
        <v>27</v>
      </c>
      <c r="B325" s="31" t="s">
        <v>86</v>
      </c>
      <c r="E325" s="55"/>
      <c r="F325" s="72"/>
      <c r="G325" s="14"/>
    </row>
    <row r="326" spans="1:7" ht="18.75" customHeight="1">
      <c r="A326" s="47"/>
      <c r="B326" s="22" t="s">
        <v>87</v>
      </c>
      <c r="E326" s="54"/>
      <c r="F326" s="72"/>
      <c r="G326" s="15"/>
    </row>
    <row r="327" spans="1:7" ht="18.75" customHeight="1">
      <c r="A327" s="47"/>
      <c r="B327" s="22" t="s">
        <v>88</v>
      </c>
      <c r="D327" s="49">
        <v>600</v>
      </c>
      <c r="E327" s="54"/>
      <c r="F327" s="72">
        <v>600</v>
      </c>
      <c r="G327" s="15">
        <v>0</v>
      </c>
    </row>
    <row r="328" spans="1:7" ht="18.75" customHeight="1">
      <c r="A328" s="47"/>
      <c r="B328" s="22"/>
      <c r="E328" s="55"/>
      <c r="F328" s="72"/>
      <c r="G328" s="14"/>
    </row>
    <row r="329" spans="1:7" ht="18.75" customHeight="1">
      <c r="A329" s="46"/>
      <c r="B329" s="32" t="s">
        <v>89</v>
      </c>
      <c r="E329" s="55"/>
      <c r="F329" s="72"/>
      <c r="G329" s="14"/>
    </row>
    <row r="330" spans="1:7" ht="78" customHeight="1">
      <c r="A330" s="77" t="s">
        <v>339</v>
      </c>
      <c r="B330" s="163" t="s">
        <v>90</v>
      </c>
      <c r="C330" s="164"/>
      <c r="D330" s="164"/>
      <c r="E330" s="164"/>
      <c r="F330" s="164"/>
      <c r="G330" s="165"/>
    </row>
    <row r="331" spans="1:7" ht="78" customHeight="1">
      <c r="A331" s="77" t="s">
        <v>340</v>
      </c>
      <c r="B331" s="163" t="s">
        <v>91</v>
      </c>
      <c r="C331" s="164"/>
      <c r="D331" s="164"/>
      <c r="E331" s="164"/>
      <c r="F331" s="164"/>
      <c r="G331" s="165"/>
    </row>
    <row r="332" spans="1:7" ht="42.75" customHeight="1">
      <c r="A332" s="77" t="s">
        <v>341</v>
      </c>
      <c r="B332" s="163" t="s">
        <v>92</v>
      </c>
      <c r="C332" s="164"/>
      <c r="D332" s="164"/>
      <c r="E332" s="164"/>
      <c r="F332" s="164"/>
      <c r="G332" s="165"/>
    </row>
    <row r="333" spans="1:7" ht="18.75" customHeight="1">
      <c r="A333" s="47"/>
      <c r="B333" s="23" t="s">
        <v>165</v>
      </c>
      <c r="C333" s="51">
        <v>5.405847344644783</v>
      </c>
      <c r="D333" s="51">
        <v>6.2167244463415</v>
      </c>
      <c r="E333" s="54">
        <f>F333*100/115</f>
        <v>5.459905818091231</v>
      </c>
      <c r="F333" s="68">
        <f>D333*G333+D333</f>
        <v>6.278891690804915</v>
      </c>
      <c r="G333" s="15">
        <v>0.01</v>
      </c>
    </row>
    <row r="334" spans="1:7" ht="18.75" customHeight="1">
      <c r="A334" s="47"/>
      <c r="B334" s="23" t="s">
        <v>166</v>
      </c>
      <c r="E334" s="73"/>
      <c r="F334" s="82"/>
      <c r="G334" s="15"/>
    </row>
    <row r="335" spans="1:7" ht="18.75" customHeight="1">
      <c r="A335" s="47">
        <v>28</v>
      </c>
      <c r="B335" s="22" t="s">
        <v>255</v>
      </c>
      <c r="E335" s="73"/>
      <c r="F335" s="82"/>
      <c r="G335" s="15"/>
    </row>
    <row r="336" spans="1:7" ht="62.25" customHeight="1">
      <c r="A336" s="47"/>
      <c r="B336" s="22" t="s">
        <v>256</v>
      </c>
      <c r="E336" s="73"/>
      <c r="F336" s="82"/>
      <c r="G336" s="15"/>
    </row>
    <row r="337" spans="1:7" ht="19.5" customHeight="1">
      <c r="A337" s="47">
        <v>28.1</v>
      </c>
      <c r="B337" s="23" t="s">
        <v>257</v>
      </c>
      <c r="C337" s="51">
        <v>16.23838222330435</v>
      </c>
      <c r="D337" s="51">
        <v>18.6741395568</v>
      </c>
      <c r="E337" s="73">
        <f>F337*100/115</f>
        <v>17.001586187799653</v>
      </c>
      <c r="F337" s="82">
        <f aca="true" t="shared" si="12" ref="F337:F342">D337*G337+D337</f>
        <v>19.551824115969602</v>
      </c>
      <c r="G337" s="15">
        <v>0.047</v>
      </c>
    </row>
    <row r="338" spans="1:7" ht="18" customHeight="1">
      <c r="A338" s="47">
        <v>28.2</v>
      </c>
      <c r="B338" s="23" t="s">
        <v>258</v>
      </c>
      <c r="C338" s="51">
        <v>16.23838222330435</v>
      </c>
      <c r="D338" s="51">
        <v>18.6741395568</v>
      </c>
      <c r="E338" s="73">
        <f aca="true" t="shared" si="13" ref="E338:E343">F338*100/115</f>
        <v>17.001586187799653</v>
      </c>
      <c r="F338" s="82">
        <f t="shared" si="12"/>
        <v>19.551824115969602</v>
      </c>
      <c r="G338" s="15">
        <v>0.047</v>
      </c>
    </row>
    <row r="339" spans="1:7" ht="55.5" customHeight="1">
      <c r="A339" s="47">
        <v>28.3</v>
      </c>
      <c r="B339" s="23" t="s">
        <v>259</v>
      </c>
      <c r="C339" s="51">
        <v>32.4767644466087</v>
      </c>
      <c r="D339" s="51">
        <v>37.3482791136</v>
      </c>
      <c r="E339" s="73">
        <f t="shared" si="13"/>
        <v>34.003172375599306</v>
      </c>
      <c r="F339" s="82">
        <f t="shared" si="12"/>
        <v>39.103648231939204</v>
      </c>
      <c r="G339" s="15">
        <v>0.047</v>
      </c>
    </row>
    <row r="340" spans="1:7" ht="19.5" customHeight="1">
      <c r="A340" s="47">
        <v>28.4</v>
      </c>
      <c r="B340" s="23" t="s">
        <v>260</v>
      </c>
      <c r="C340" s="51">
        <v>7.577911704208695</v>
      </c>
      <c r="D340" s="51">
        <v>8.71459845984</v>
      </c>
      <c r="E340" s="73">
        <f t="shared" si="13"/>
        <v>7.9340735543065035</v>
      </c>
      <c r="F340" s="82">
        <f t="shared" si="12"/>
        <v>9.12418458745248</v>
      </c>
      <c r="G340" s="15">
        <v>0.047</v>
      </c>
    </row>
    <row r="341" spans="1:7" ht="19.5" customHeight="1">
      <c r="A341" s="47">
        <v>28.5</v>
      </c>
      <c r="B341" s="23" t="s">
        <v>261</v>
      </c>
      <c r="C341" s="51">
        <v>40.05467615081739</v>
      </c>
      <c r="D341" s="51">
        <v>46.062877573440005</v>
      </c>
      <c r="E341" s="73">
        <f t="shared" si="13"/>
        <v>41.937245929905814</v>
      </c>
      <c r="F341" s="82">
        <f t="shared" si="12"/>
        <v>48.227832819391686</v>
      </c>
      <c r="G341" s="15">
        <v>0.047</v>
      </c>
    </row>
    <row r="342" spans="1:7" ht="19.5" customHeight="1">
      <c r="A342" s="47">
        <v>28.6</v>
      </c>
      <c r="B342" s="23" t="s">
        <v>262</v>
      </c>
      <c r="C342" s="51">
        <v>63.87097007833044</v>
      </c>
      <c r="D342" s="51">
        <v>73.45161559008</v>
      </c>
      <c r="E342" s="73">
        <f t="shared" si="13"/>
        <v>66.87290567201195</v>
      </c>
      <c r="F342" s="82">
        <f t="shared" si="12"/>
        <v>76.90384152281375</v>
      </c>
      <c r="G342" s="15">
        <v>0.047</v>
      </c>
    </row>
    <row r="343" spans="1:7" ht="19.5" customHeight="1">
      <c r="A343" s="47">
        <v>28.7</v>
      </c>
      <c r="B343" s="23" t="s">
        <v>263</v>
      </c>
      <c r="C343" s="51">
        <v>16.23838222330435</v>
      </c>
      <c r="D343" s="51">
        <v>18.6741395568</v>
      </c>
      <c r="E343" s="73">
        <f t="shared" si="13"/>
        <v>17.001586187799653</v>
      </c>
      <c r="F343" s="82">
        <f>D343*G343+D343</f>
        <v>19.551824115969602</v>
      </c>
      <c r="G343" s="15">
        <v>0.047</v>
      </c>
    </row>
    <row r="344" spans="1:7" ht="42" customHeight="1">
      <c r="A344" s="47">
        <v>28.8</v>
      </c>
      <c r="B344" s="23" t="s">
        <v>337</v>
      </c>
      <c r="D344" s="49">
        <v>0</v>
      </c>
      <c r="E344" s="73"/>
      <c r="F344" s="82">
        <f>D344*G344+D344</f>
        <v>0</v>
      </c>
      <c r="G344" s="15"/>
    </row>
    <row r="345" spans="1:7" ht="17.25" customHeight="1">
      <c r="A345" s="47">
        <v>28.9</v>
      </c>
      <c r="B345" s="22" t="s">
        <v>270</v>
      </c>
      <c r="D345" s="49">
        <v>0</v>
      </c>
      <c r="E345" s="73"/>
      <c r="F345" s="82">
        <f>D345*G345+D345</f>
        <v>0</v>
      </c>
      <c r="G345" s="15"/>
    </row>
    <row r="346" spans="1:7" ht="21.75" customHeight="1">
      <c r="A346" s="47" t="s">
        <v>342</v>
      </c>
      <c r="B346" s="23" t="s">
        <v>271</v>
      </c>
      <c r="C346" s="49">
        <v>99.98503493887472</v>
      </c>
      <c r="D346" s="49">
        <v>114.98279017970593</v>
      </c>
      <c r="E346" s="73">
        <f>F346*100/115</f>
        <v>104.68433158100183</v>
      </c>
      <c r="F346" s="82">
        <f>D346*G346+D346</f>
        <v>120.38698131815211</v>
      </c>
      <c r="G346" s="18">
        <v>0.047</v>
      </c>
    </row>
    <row r="347" spans="1:7" ht="17.25" customHeight="1">
      <c r="A347" s="47"/>
      <c r="B347" s="23"/>
      <c r="E347" s="54"/>
      <c r="F347" s="68"/>
      <c r="G347" s="18"/>
    </row>
    <row r="348" spans="1:7" ht="12.75" customHeight="1">
      <c r="A348" s="47"/>
      <c r="B348" s="23"/>
      <c r="E348" s="73"/>
      <c r="F348" s="82"/>
      <c r="G348" s="15"/>
    </row>
    <row r="349" spans="1:7" s="10" customFormat="1" ht="18.75" customHeight="1">
      <c r="A349" s="43">
        <v>29</v>
      </c>
      <c r="B349" s="22" t="s">
        <v>93</v>
      </c>
      <c r="C349" s="49"/>
      <c r="D349" s="49"/>
      <c r="E349" s="54"/>
      <c r="F349" s="68"/>
      <c r="G349" s="17"/>
    </row>
    <row r="350" spans="1:7" s="10" customFormat="1" ht="46.5" customHeight="1">
      <c r="A350" s="46" t="s">
        <v>9</v>
      </c>
      <c r="B350" s="23" t="s">
        <v>94</v>
      </c>
      <c r="C350" s="140"/>
      <c r="D350" s="141"/>
      <c r="E350" s="142"/>
      <c r="F350" s="145"/>
      <c r="G350" s="34"/>
    </row>
    <row r="351" spans="1:7" s="10" customFormat="1" ht="18.75" customHeight="1">
      <c r="A351" s="43"/>
      <c r="B351" s="22" t="s">
        <v>325</v>
      </c>
      <c r="C351" s="48" t="s">
        <v>0</v>
      </c>
      <c r="D351" s="48" t="s">
        <v>1</v>
      </c>
      <c r="E351" s="143" t="s">
        <v>0</v>
      </c>
      <c r="F351" s="83" t="s">
        <v>1</v>
      </c>
      <c r="G351" s="17"/>
    </row>
    <row r="352" spans="1:7" s="10" customFormat="1" ht="18.75" customHeight="1">
      <c r="A352" s="46">
        <v>29.1</v>
      </c>
      <c r="B352" s="26" t="s">
        <v>326</v>
      </c>
      <c r="C352" s="49">
        <v>461.26086956521743</v>
      </c>
      <c r="D352" s="49">
        <v>530.45</v>
      </c>
      <c r="E352" s="54">
        <f aca="true" t="shared" si="14" ref="E352:E357">F352*100/115</f>
        <v>475.09869565217394</v>
      </c>
      <c r="F352" s="68">
        <f aca="true" t="shared" si="15" ref="F352:F357">D352*G352+D352</f>
        <v>546.3635</v>
      </c>
      <c r="G352" s="18">
        <v>0.03</v>
      </c>
    </row>
    <row r="353" spans="1:7" s="10" customFormat="1" ht="18.75" customHeight="1">
      <c r="A353" s="46">
        <v>29.2</v>
      </c>
      <c r="B353" s="26" t="s">
        <v>327</v>
      </c>
      <c r="C353" s="49">
        <v>276.75652173913045</v>
      </c>
      <c r="D353" s="49">
        <v>318.27</v>
      </c>
      <c r="E353" s="54">
        <f t="shared" si="14"/>
        <v>285.05921739130434</v>
      </c>
      <c r="F353" s="68">
        <f t="shared" si="15"/>
        <v>327.81809999999996</v>
      </c>
      <c r="G353" s="18">
        <v>0.03</v>
      </c>
    </row>
    <row r="354" spans="1:7" s="10" customFormat="1" ht="18.75" customHeight="1">
      <c r="A354" s="46">
        <v>29.3</v>
      </c>
      <c r="B354" s="26" t="s">
        <v>127</v>
      </c>
      <c r="C354" s="49">
        <v>46.12608695652174</v>
      </c>
      <c r="D354" s="49">
        <v>53.045</v>
      </c>
      <c r="E354" s="54">
        <f t="shared" si="14"/>
        <v>47.50986956521739</v>
      </c>
      <c r="F354" s="68">
        <f t="shared" si="15"/>
        <v>54.63635</v>
      </c>
      <c r="G354" s="18">
        <v>0.03</v>
      </c>
    </row>
    <row r="355" spans="1:7" s="10" customFormat="1" ht="18.75" customHeight="1">
      <c r="A355" s="46">
        <v>29.4</v>
      </c>
      <c r="B355" s="26" t="s">
        <v>97</v>
      </c>
      <c r="C355" s="49">
        <v>968.6478260869566</v>
      </c>
      <c r="D355" s="49">
        <v>1113.945</v>
      </c>
      <c r="E355" s="54">
        <f t="shared" si="14"/>
        <v>997.7072608695652</v>
      </c>
      <c r="F355" s="68">
        <f t="shared" si="15"/>
        <v>1147.3633499999999</v>
      </c>
      <c r="G355" s="18">
        <v>0.03</v>
      </c>
    </row>
    <row r="356" spans="1:7" s="10" customFormat="1" ht="18.75" customHeight="1">
      <c r="A356" s="46">
        <v>29.5</v>
      </c>
      <c r="B356" s="26" t="s">
        <v>328</v>
      </c>
      <c r="C356" s="49">
        <v>922.5217391304349</v>
      </c>
      <c r="D356" s="49">
        <v>1060.9</v>
      </c>
      <c r="E356" s="54">
        <f t="shared" si="14"/>
        <v>950.1973913043479</v>
      </c>
      <c r="F356" s="68">
        <f t="shared" si="15"/>
        <v>1092.727</v>
      </c>
      <c r="G356" s="18">
        <v>0.03</v>
      </c>
    </row>
    <row r="357" spans="1:7" s="10" customFormat="1" ht="18.75" customHeight="1">
      <c r="A357" s="46">
        <v>29.6</v>
      </c>
      <c r="B357" s="26" t="s">
        <v>329</v>
      </c>
      <c r="C357" s="49">
        <v>553.5130434782609</v>
      </c>
      <c r="D357" s="49">
        <v>636.54</v>
      </c>
      <c r="E357" s="54">
        <f t="shared" si="14"/>
        <v>570.1184347826087</v>
      </c>
      <c r="F357" s="68">
        <f t="shared" si="15"/>
        <v>655.6361999999999</v>
      </c>
      <c r="G357" s="18">
        <v>0.03</v>
      </c>
    </row>
    <row r="358" spans="1:7" s="10" customFormat="1" ht="18.75" customHeight="1">
      <c r="A358" s="46"/>
      <c r="B358" s="26"/>
      <c r="C358" s="49"/>
      <c r="D358" s="49"/>
      <c r="E358" s="54"/>
      <c r="F358" s="68"/>
      <c r="G358" s="18"/>
    </row>
    <row r="359" spans="1:7" s="10" customFormat="1" ht="18.75" customHeight="1">
      <c r="A359" s="46"/>
      <c r="B359" s="26"/>
      <c r="C359" s="140"/>
      <c r="D359" s="141"/>
      <c r="E359" s="142"/>
      <c r="F359" s="145"/>
      <c r="G359" s="34"/>
    </row>
    <row r="360" spans="1:7" s="10" customFormat="1" ht="18.75" customHeight="1">
      <c r="A360" s="43">
        <v>30</v>
      </c>
      <c r="B360" s="22" t="s">
        <v>338</v>
      </c>
      <c r="C360" s="48" t="s">
        <v>0</v>
      </c>
      <c r="D360" s="48" t="s">
        <v>1</v>
      </c>
      <c r="E360" s="143" t="s">
        <v>0</v>
      </c>
      <c r="F360" s="83" t="s">
        <v>1</v>
      </c>
      <c r="G360" s="18"/>
    </row>
    <row r="361" spans="1:7" s="10" customFormat="1" ht="18.75" customHeight="1">
      <c r="A361" s="46">
        <v>30.1</v>
      </c>
      <c r="B361" s="26" t="s">
        <v>95</v>
      </c>
      <c r="C361" s="49">
        <v>739.9382942618296</v>
      </c>
      <c r="D361" s="49">
        <v>850.9290384011041</v>
      </c>
      <c r="E361" s="54">
        <f>F361*100/115</f>
        <v>762.1364430896846</v>
      </c>
      <c r="F361" s="68">
        <f aca="true" t="shared" si="16" ref="F361:F367">D361*G361+D361</f>
        <v>876.4569095531372</v>
      </c>
      <c r="G361" s="18">
        <v>0.03</v>
      </c>
    </row>
    <row r="362" spans="1:7" s="10" customFormat="1" ht="18.75" customHeight="1">
      <c r="A362" s="46">
        <v>30.2</v>
      </c>
      <c r="B362" s="26" t="s">
        <v>96</v>
      </c>
      <c r="C362" s="49">
        <v>315.9422679837358</v>
      </c>
      <c r="D362" s="49">
        <v>363.33360818129614</v>
      </c>
      <c r="E362" s="54">
        <f>F362*100/115</f>
        <v>325.42053602324785</v>
      </c>
      <c r="F362" s="68">
        <f t="shared" si="16"/>
        <v>374.233616426735</v>
      </c>
      <c r="G362" s="18">
        <v>0.03</v>
      </c>
    </row>
    <row r="363" spans="1:7" s="10" customFormat="1" ht="18.75" customHeight="1">
      <c r="A363" s="46">
        <v>30.3</v>
      </c>
      <c r="B363" s="26" t="s">
        <v>127</v>
      </c>
      <c r="C363" s="49">
        <v>77.88824150124522</v>
      </c>
      <c r="D363" s="49">
        <v>89.57147772643201</v>
      </c>
      <c r="E363" s="54">
        <f>F363*100/115</f>
        <v>80.22488874628259</v>
      </c>
      <c r="F363" s="68">
        <f t="shared" si="16"/>
        <v>92.25862205822497</v>
      </c>
      <c r="G363" s="18">
        <v>0.03</v>
      </c>
    </row>
    <row r="364" spans="1:7" s="10" customFormat="1" ht="18.75" customHeight="1">
      <c r="A364" s="46">
        <v>30.4</v>
      </c>
      <c r="B364" s="26" t="s">
        <v>97</v>
      </c>
      <c r="C364" s="49">
        <v>968.6478260869566</v>
      </c>
      <c r="D364" s="49">
        <v>1113.945</v>
      </c>
      <c r="E364" s="54">
        <f>F364*100/115</f>
        <v>997.7072608695652</v>
      </c>
      <c r="F364" s="68">
        <f t="shared" si="16"/>
        <v>1147.3633499999999</v>
      </c>
      <c r="G364" s="18">
        <v>0.03</v>
      </c>
    </row>
    <row r="365" spans="1:7" s="10" customFormat="1" ht="18.75" customHeight="1">
      <c r="A365" s="46" t="s">
        <v>238</v>
      </c>
      <c r="B365" s="23" t="s">
        <v>98</v>
      </c>
      <c r="C365" s="49"/>
      <c r="D365" s="49"/>
      <c r="E365" s="54"/>
      <c r="F365" s="68"/>
      <c r="G365" s="17"/>
    </row>
    <row r="366" spans="1:7" s="10" customFormat="1" ht="18.75" customHeight="1">
      <c r="A366" s="46" t="s">
        <v>239</v>
      </c>
      <c r="B366" s="23" t="s">
        <v>99</v>
      </c>
      <c r="C366" s="49">
        <v>349.49851955686955</v>
      </c>
      <c r="D366" s="49">
        <v>401.9232974904</v>
      </c>
      <c r="E366" s="54">
        <f>F366*100/115</f>
        <v>359.9834751435756</v>
      </c>
      <c r="F366" s="68">
        <f t="shared" si="16"/>
        <v>413.980996415112</v>
      </c>
      <c r="G366" s="18">
        <v>0.03</v>
      </c>
    </row>
    <row r="367" spans="1:7" s="10" customFormat="1" ht="18.75" customHeight="1">
      <c r="A367" s="46" t="s">
        <v>240</v>
      </c>
      <c r="B367" s="23" t="s">
        <v>100</v>
      </c>
      <c r="C367" s="49">
        <v>362.4798931404104</v>
      </c>
      <c r="D367" s="49">
        <v>416.851877111472</v>
      </c>
      <c r="E367" s="54">
        <f>F367*100/115</f>
        <v>373.3542899346228</v>
      </c>
      <c r="F367" s="68">
        <f t="shared" si="16"/>
        <v>429.3574334248162</v>
      </c>
      <c r="G367" s="18">
        <v>0.03</v>
      </c>
    </row>
    <row r="368" spans="1:7" s="10" customFormat="1" ht="18.75" customHeight="1">
      <c r="A368" s="43">
        <v>31</v>
      </c>
      <c r="B368" s="22" t="s">
        <v>101</v>
      </c>
      <c r="C368" s="49"/>
      <c r="D368" s="49"/>
      <c r="E368" s="54"/>
      <c r="F368" s="68"/>
      <c r="G368" s="17"/>
    </row>
    <row r="369" spans="1:7" s="10" customFormat="1" ht="18.75" customHeight="1">
      <c r="A369" s="46">
        <v>31.1</v>
      </c>
      <c r="B369" s="23" t="s">
        <v>150</v>
      </c>
      <c r="C369" s="49">
        <v>5.752173913043478</v>
      </c>
      <c r="D369" s="49">
        <v>6.615</v>
      </c>
      <c r="E369" s="54">
        <f>F369*100/115</f>
        <v>6.039782608695653</v>
      </c>
      <c r="F369" s="68">
        <f>D369*G369+D369</f>
        <v>6.94575</v>
      </c>
      <c r="G369" s="18">
        <v>0.05</v>
      </c>
    </row>
    <row r="370" spans="1:7" s="10" customFormat="1" ht="18.75" customHeight="1">
      <c r="A370" s="46">
        <v>31.2</v>
      </c>
      <c r="B370" s="23" t="s">
        <v>373</v>
      </c>
      <c r="C370" s="49">
        <v>100.64421611399612</v>
      </c>
      <c r="D370" s="49">
        <v>115.74084853109555</v>
      </c>
      <c r="E370" s="54">
        <f>F370*100/115</f>
        <v>105.67642691969593</v>
      </c>
      <c r="F370" s="68">
        <f>D370*G370+D370</f>
        <v>121.52789095765033</v>
      </c>
      <c r="G370" s="18">
        <v>0.05</v>
      </c>
    </row>
    <row r="371" spans="1:7" s="10" customFormat="1" ht="18.75" customHeight="1">
      <c r="A371" s="46">
        <v>31.3</v>
      </c>
      <c r="B371" s="23" t="s">
        <v>690</v>
      </c>
      <c r="C371" s="49">
        <v>86.95652173913044</v>
      </c>
      <c r="D371" s="49">
        <v>100</v>
      </c>
      <c r="E371" s="54">
        <f>F371*100/115</f>
        <v>86.95652173913044</v>
      </c>
      <c r="F371" s="68">
        <v>100</v>
      </c>
      <c r="G371" s="18"/>
    </row>
    <row r="372" spans="1:7" s="6" customFormat="1" ht="18.75" customHeight="1">
      <c r="A372" s="52">
        <v>32</v>
      </c>
      <c r="B372" s="24" t="s">
        <v>152</v>
      </c>
      <c r="C372" s="51"/>
      <c r="D372" s="51"/>
      <c r="E372" s="73"/>
      <c r="F372" s="82"/>
      <c r="G372" s="14"/>
    </row>
    <row r="373" spans="1:7" ht="18.75" customHeight="1">
      <c r="A373" s="46" t="s">
        <v>273</v>
      </c>
      <c r="B373" s="23" t="s">
        <v>153</v>
      </c>
      <c r="C373" s="45"/>
      <c r="D373" s="45"/>
      <c r="E373" s="55"/>
      <c r="F373" s="72"/>
      <c r="G373" s="18"/>
    </row>
    <row r="374" spans="1:7" ht="18.75" customHeight="1">
      <c r="A374" s="46" t="s">
        <v>274</v>
      </c>
      <c r="B374" s="23" t="s">
        <v>280</v>
      </c>
      <c r="C374" s="45">
        <v>83.14212173913045</v>
      </c>
      <c r="D374" s="45">
        <v>95.61344000000001</v>
      </c>
      <c r="E374" s="55">
        <f aca="true" t="shared" si="17" ref="E374:E379">F374*100/115</f>
        <v>83.14212173913045</v>
      </c>
      <c r="F374" s="72">
        <f aca="true" t="shared" si="18" ref="F374:F411">D374*G374+D374</f>
        <v>95.61344000000001</v>
      </c>
      <c r="G374" s="18">
        <v>0</v>
      </c>
    </row>
    <row r="375" spans="1:7" ht="18.75" customHeight="1">
      <c r="A375" s="46" t="s">
        <v>275</v>
      </c>
      <c r="B375" s="23" t="s">
        <v>281</v>
      </c>
      <c r="C375" s="45">
        <v>117.37711304347825</v>
      </c>
      <c r="D375" s="45">
        <v>134.98368</v>
      </c>
      <c r="E375" s="55">
        <f t="shared" si="17"/>
        <v>117.37711304347825</v>
      </c>
      <c r="F375" s="72">
        <f t="shared" si="18"/>
        <v>134.98368</v>
      </c>
      <c r="G375" s="18">
        <v>0</v>
      </c>
    </row>
    <row r="376" spans="1:7" ht="18.75" customHeight="1">
      <c r="A376" s="46" t="s">
        <v>276</v>
      </c>
      <c r="B376" s="23" t="s">
        <v>282</v>
      </c>
      <c r="C376" s="45">
        <v>146.7213913043478</v>
      </c>
      <c r="D376" s="45">
        <v>168.7296</v>
      </c>
      <c r="E376" s="55">
        <f t="shared" si="17"/>
        <v>146.7213913043478</v>
      </c>
      <c r="F376" s="72">
        <f t="shared" si="18"/>
        <v>168.7296</v>
      </c>
      <c r="G376" s="18">
        <v>0</v>
      </c>
    </row>
    <row r="377" spans="1:7" ht="18.75" customHeight="1">
      <c r="A377" s="46" t="s">
        <v>277</v>
      </c>
      <c r="B377" s="23" t="s">
        <v>283</v>
      </c>
      <c r="C377" s="45">
        <v>49.88527304347826</v>
      </c>
      <c r="D377" s="45">
        <v>57.368064</v>
      </c>
      <c r="E377" s="55">
        <f t="shared" si="17"/>
        <v>49.88527304347826</v>
      </c>
      <c r="F377" s="72">
        <f t="shared" si="18"/>
        <v>57.368064</v>
      </c>
      <c r="G377" s="18">
        <v>0</v>
      </c>
    </row>
    <row r="378" spans="1:7" ht="18.75" customHeight="1">
      <c r="A378" s="46" t="s">
        <v>278</v>
      </c>
      <c r="B378" s="23" t="s">
        <v>284</v>
      </c>
      <c r="C378" s="45">
        <v>70.42626782608696</v>
      </c>
      <c r="D378" s="45">
        <v>80.990208</v>
      </c>
      <c r="E378" s="55">
        <f t="shared" si="17"/>
        <v>70.42626782608696</v>
      </c>
      <c r="F378" s="72">
        <f t="shared" si="18"/>
        <v>80.990208</v>
      </c>
      <c r="G378" s="18">
        <v>0</v>
      </c>
    </row>
    <row r="379" spans="1:7" ht="18.75" customHeight="1">
      <c r="A379" s="46" t="s">
        <v>279</v>
      </c>
      <c r="B379" s="23" t="s">
        <v>285</v>
      </c>
      <c r="C379" s="45">
        <v>88.03283478260869</v>
      </c>
      <c r="D379" s="45">
        <v>101.23776</v>
      </c>
      <c r="E379" s="55">
        <f t="shared" si="17"/>
        <v>88.03283478260869</v>
      </c>
      <c r="F379" s="72">
        <f t="shared" si="18"/>
        <v>101.23776</v>
      </c>
      <c r="G379" s="18">
        <v>0</v>
      </c>
    </row>
    <row r="380" spans="1:7" ht="18.75" customHeight="1">
      <c r="A380" s="43">
        <v>32.2</v>
      </c>
      <c r="B380" s="23" t="s">
        <v>154</v>
      </c>
      <c r="C380" s="45"/>
      <c r="D380" s="45"/>
      <c r="E380" s="55"/>
      <c r="F380" s="72"/>
      <c r="G380" s="18"/>
    </row>
    <row r="381" spans="1:7" ht="18.75" customHeight="1">
      <c r="A381" s="46" t="s">
        <v>286</v>
      </c>
      <c r="B381" s="23" t="s">
        <v>280</v>
      </c>
      <c r="C381" s="45">
        <v>58.68855652173912</v>
      </c>
      <c r="D381" s="45">
        <v>67.49184</v>
      </c>
      <c r="E381" s="55">
        <f aca="true" t="shared" si="19" ref="E381:E386">F381*100/115</f>
        <v>58.68855652173912</v>
      </c>
      <c r="F381" s="72">
        <f t="shared" si="18"/>
        <v>67.49184</v>
      </c>
      <c r="G381" s="18">
        <v>0</v>
      </c>
    </row>
    <row r="382" spans="1:7" ht="18.75" customHeight="1">
      <c r="A382" s="46" t="s">
        <v>287</v>
      </c>
      <c r="B382" s="23" t="s">
        <v>281</v>
      </c>
      <c r="C382" s="45">
        <v>83.14212173913045</v>
      </c>
      <c r="D382" s="45">
        <v>95.61344000000001</v>
      </c>
      <c r="E382" s="55">
        <f t="shared" si="19"/>
        <v>83.14212173913045</v>
      </c>
      <c r="F382" s="72">
        <f t="shared" si="18"/>
        <v>95.61344000000001</v>
      </c>
      <c r="G382" s="18">
        <v>0</v>
      </c>
    </row>
    <row r="383" spans="1:7" ht="18.75" customHeight="1">
      <c r="A383" s="46" t="s">
        <v>288</v>
      </c>
      <c r="B383" s="23" t="s">
        <v>282</v>
      </c>
      <c r="C383" s="45">
        <v>117.37711304347825</v>
      </c>
      <c r="D383" s="45">
        <v>134.98368</v>
      </c>
      <c r="E383" s="55">
        <f t="shared" si="19"/>
        <v>117.37711304347825</v>
      </c>
      <c r="F383" s="72">
        <f t="shared" si="18"/>
        <v>134.98368</v>
      </c>
      <c r="G383" s="18">
        <v>0</v>
      </c>
    </row>
    <row r="384" spans="1:7" ht="18.75" customHeight="1">
      <c r="A384" s="46" t="s">
        <v>289</v>
      </c>
      <c r="B384" s="23" t="s">
        <v>283</v>
      </c>
      <c r="C384" s="45">
        <v>35.21313391304348</v>
      </c>
      <c r="D384" s="45">
        <v>40.495104</v>
      </c>
      <c r="E384" s="55">
        <f t="shared" si="19"/>
        <v>35.21313391304348</v>
      </c>
      <c r="F384" s="72">
        <f t="shared" si="18"/>
        <v>40.495104</v>
      </c>
      <c r="G384" s="18">
        <v>0</v>
      </c>
    </row>
    <row r="385" spans="1:7" ht="18.75" customHeight="1">
      <c r="A385" s="46" t="s">
        <v>290</v>
      </c>
      <c r="B385" s="23" t="s">
        <v>284</v>
      </c>
      <c r="C385" s="45">
        <v>49.88527304347826</v>
      </c>
      <c r="D385" s="45">
        <v>57.368064</v>
      </c>
      <c r="E385" s="55">
        <f t="shared" si="19"/>
        <v>49.88527304347826</v>
      </c>
      <c r="F385" s="72">
        <f t="shared" si="18"/>
        <v>57.368064</v>
      </c>
      <c r="G385" s="18">
        <v>0</v>
      </c>
    </row>
    <row r="386" spans="1:7" ht="18.75" customHeight="1">
      <c r="A386" s="46" t="s">
        <v>291</v>
      </c>
      <c r="B386" s="23" t="s">
        <v>285</v>
      </c>
      <c r="C386" s="45">
        <v>70.42626782608696</v>
      </c>
      <c r="D386" s="45">
        <v>80.990208</v>
      </c>
      <c r="E386" s="55">
        <f t="shared" si="19"/>
        <v>70.42626782608696</v>
      </c>
      <c r="F386" s="72">
        <f t="shared" si="18"/>
        <v>80.990208</v>
      </c>
      <c r="G386" s="18">
        <v>0</v>
      </c>
    </row>
    <row r="387" spans="1:7" ht="18.75" customHeight="1">
      <c r="A387" s="46"/>
      <c r="B387" s="23"/>
      <c r="C387" s="45"/>
      <c r="D387" s="45"/>
      <c r="E387" s="55"/>
      <c r="F387" s="72"/>
      <c r="G387" s="18"/>
    </row>
    <row r="388" spans="1:7" ht="18.75" customHeight="1">
      <c r="A388" s="43">
        <v>32.3</v>
      </c>
      <c r="B388" s="23" t="s">
        <v>155</v>
      </c>
      <c r="C388" s="45"/>
      <c r="D388" s="45"/>
      <c r="E388" s="55"/>
      <c r="F388" s="72"/>
      <c r="G388" s="18"/>
    </row>
    <row r="389" spans="1:7" ht="18.75" customHeight="1">
      <c r="A389" s="46" t="s">
        <v>292</v>
      </c>
      <c r="B389" s="23" t="s">
        <v>280</v>
      </c>
      <c r="C389" s="45">
        <v>34.23499130434783</v>
      </c>
      <c r="D389" s="45">
        <v>39.37024</v>
      </c>
      <c r="E389" s="55">
        <f aca="true" t="shared" si="20" ref="E389:E394">F389*100/115</f>
        <v>34.23499130434783</v>
      </c>
      <c r="F389" s="72">
        <f t="shared" si="18"/>
        <v>39.37024</v>
      </c>
      <c r="G389" s="18">
        <v>0</v>
      </c>
    </row>
    <row r="390" spans="1:7" ht="18.75" customHeight="1">
      <c r="A390" s="46" t="s">
        <v>293</v>
      </c>
      <c r="B390" s="23" t="s">
        <v>281</v>
      </c>
      <c r="C390" s="45">
        <v>64.55741217391304</v>
      </c>
      <c r="D390" s="45">
        <v>74.241024</v>
      </c>
      <c r="E390" s="55">
        <f t="shared" si="20"/>
        <v>64.55741217391304</v>
      </c>
      <c r="F390" s="72">
        <f t="shared" si="18"/>
        <v>74.241024</v>
      </c>
      <c r="G390" s="18">
        <v>0</v>
      </c>
    </row>
    <row r="391" spans="1:7" ht="18.75" customHeight="1">
      <c r="A391" s="46" t="s">
        <v>294</v>
      </c>
      <c r="B391" s="23" t="s">
        <v>282</v>
      </c>
      <c r="C391" s="45">
        <v>78.25140869565217</v>
      </c>
      <c r="D391" s="45">
        <v>89.98912</v>
      </c>
      <c r="E391" s="55">
        <f t="shared" si="20"/>
        <v>78.25140869565217</v>
      </c>
      <c r="F391" s="72">
        <f t="shared" si="18"/>
        <v>89.98912</v>
      </c>
      <c r="G391" s="18">
        <v>0</v>
      </c>
    </row>
    <row r="392" spans="1:7" ht="18.75" customHeight="1">
      <c r="A392" s="46" t="s">
        <v>295</v>
      </c>
      <c r="B392" s="23" t="s">
        <v>283</v>
      </c>
      <c r="C392" s="45">
        <v>20.540994782608696</v>
      </c>
      <c r="D392" s="45">
        <v>23.622144</v>
      </c>
      <c r="E392" s="55">
        <f t="shared" si="20"/>
        <v>20.540994782608696</v>
      </c>
      <c r="F392" s="72">
        <f t="shared" si="18"/>
        <v>23.622144</v>
      </c>
      <c r="G392" s="18">
        <v>0</v>
      </c>
    </row>
    <row r="393" spans="1:7" ht="18.75" customHeight="1">
      <c r="A393" s="46" t="s">
        <v>296</v>
      </c>
      <c r="B393" s="23" t="s">
        <v>284</v>
      </c>
      <c r="C393" s="45">
        <v>38.734447304347825</v>
      </c>
      <c r="D393" s="45">
        <v>44.5446144</v>
      </c>
      <c r="E393" s="55">
        <f t="shared" si="20"/>
        <v>38.734447304347825</v>
      </c>
      <c r="F393" s="72">
        <f t="shared" si="18"/>
        <v>44.5446144</v>
      </c>
      <c r="G393" s="18">
        <v>0</v>
      </c>
    </row>
    <row r="394" spans="1:7" ht="18.75" customHeight="1">
      <c r="A394" s="46" t="s">
        <v>297</v>
      </c>
      <c r="B394" s="23" t="s">
        <v>285</v>
      </c>
      <c r="C394" s="45">
        <v>46.950845217391304</v>
      </c>
      <c r="D394" s="45">
        <v>53.993472000000004</v>
      </c>
      <c r="E394" s="55">
        <f t="shared" si="20"/>
        <v>46.950845217391304</v>
      </c>
      <c r="F394" s="72">
        <f t="shared" si="18"/>
        <v>53.993472000000004</v>
      </c>
      <c r="G394" s="18">
        <v>0</v>
      </c>
    </row>
    <row r="395" spans="1:7" ht="18.75" customHeight="1">
      <c r="A395" s="46"/>
      <c r="B395" s="23"/>
      <c r="C395" s="45"/>
      <c r="D395" s="45"/>
      <c r="E395" s="55"/>
      <c r="F395" s="72"/>
      <c r="G395" s="18"/>
    </row>
    <row r="396" spans="1:7" ht="18.75" customHeight="1">
      <c r="A396" s="43">
        <v>32.4</v>
      </c>
      <c r="B396" s="23" t="s">
        <v>156</v>
      </c>
      <c r="C396" s="45"/>
      <c r="D396" s="45"/>
      <c r="E396" s="55"/>
      <c r="F396" s="72"/>
      <c r="G396" s="18"/>
    </row>
    <row r="397" spans="1:7" ht="18.75" customHeight="1">
      <c r="A397" s="46" t="s">
        <v>298</v>
      </c>
      <c r="B397" s="23" t="s">
        <v>280</v>
      </c>
      <c r="C397" s="45">
        <v>9.781426086956522</v>
      </c>
      <c r="D397" s="45">
        <v>11.24864</v>
      </c>
      <c r="E397" s="55">
        <f aca="true" t="shared" si="21" ref="E397:E402">F397*100/115</f>
        <v>9.781426086956522</v>
      </c>
      <c r="F397" s="72">
        <f t="shared" si="18"/>
        <v>11.24864</v>
      </c>
      <c r="G397" s="18">
        <v>0</v>
      </c>
    </row>
    <row r="398" spans="1:7" ht="18.75" customHeight="1">
      <c r="A398" s="46" t="s">
        <v>299</v>
      </c>
      <c r="B398" s="23" t="s">
        <v>281</v>
      </c>
      <c r="C398" s="45">
        <v>14.67213913043478</v>
      </c>
      <c r="D398" s="45">
        <v>16.87296</v>
      </c>
      <c r="E398" s="55">
        <f t="shared" si="21"/>
        <v>14.67213913043478</v>
      </c>
      <c r="F398" s="72">
        <f t="shared" si="18"/>
        <v>16.87296</v>
      </c>
      <c r="G398" s="18">
        <v>0</v>
      </c>
    </row>
    <row r="399" spans="1:7" ht="18.75" customHeight="1">
      <c r="A399" s="46" t="s">
        <v>300</v>
      </c>
      <c r="B399" s="23" t="s">
        <v>282</v>
      </c>
      <c r="C399" s="45">
        <v>19.562852173913043</v>
      </c>
      <c r="D399" s="45">
        <v>22.49728</v>
      </c>
      <c r="E399" s="55">
        <f t="shared" si="21"/>
        <v>19.562852173913043</v>
      </c>
      <c r="F399" s="72">
        <f t="shared" si="18"/>
        <v>22.49728</v>
      </c>
      <c r="G399" s="18">
        <v>0</v>
      </c>
    </row>
    <row r="400" spans="1:7" ht="18.75" customHeight="1">
      <c r="A400" s="46" t="s">
        <v>301</v>
      </c>
      <c r="B400" s="23" t="s">
        <v>283</v>
      </c>
      <c r="C400" s="45">
        <v>5.868855652173913</v>
      </c>
      <c r="D400" s="45">
        <v>6.7491840000000005</v>
      </c>
      <c r="E400" s="55">
        <f t="shared" si="21"/>
        <v>5.868855652173913</v>
      </c>
      <c r="F400" s="72">
        <f t="shared" si="18"/>
        <v>6.7491840000000005</v>
      </c>
      <c r="G400" s="18">
        <v>0</v>
      </c>
    </row>
    <row r="401" spans="1:7" ht="18.75" customHeight="1">
      <c r="A401" s="46" t="s">
        <v>302</v>
      </c>
      <c r="B401" s="23" t="s">
        <v>284</v>
      </c>
      <c r="C401" s="45">
        <v>8.80328347826087</v>
      </c>
      <c r="D401" s="45">
        <v>10.123776</v>
      </c>
      <c r="E401" s="55">
        <f t="shared" si="21"/>
        <v>8.80328347826087</v>
      </c>
      <c r="F401" s="72">
        <f t="shared" si="18"/>
        <v>10.123776</v>
      </c>
      <c r="G401" s="18">
        <v>0</v>
      </c>
    </row>
    <row r="402" spans="1:7" ht="18.75" customHeight="1">
      <c r="A402" s="46" t="s">
        <v>303</v>
      </c>
      <c r="B402" s="23" t="s">
        <v>285</v>
      </c>
      <c r="C402" s="45">
        <v>11.737711304347826</v>
      </c>
      <c r="D402" s="45">
        <v>13.498368000000001</v>
      </c>
      <c r="E402" s="55">
        <f t="shared" si="21"/>
        <v>11.737711304347826</v>
      </c>
      <c r="F402" s="72">
        <f t="shared" si="18"/>
        <v>13.498368000000001</v>
      </c>
      <c r="G402" s="18">
        <v>0</v>
      </c>
    </row>
    <row r="403" spans="1:7" ht="18.75" customHeight="1">
      <c r="A403" s="43" t="s">
        <v>241</v>
      </c>
      <c r="B403" s="23" t="s">
        <v>157</v>
      </c>
      <c r="C403" s="45"/>
      <c r="D403" s="45"/>
      <c r="E403" s="55"/>
      <c r="F403" s="72"/>
      <c r="G403" s="18"/>
    </row>
    <row r="404" spans="1:7" ht="18.75" customHeight="1">
      <c r="A404" s="46" t="s">
        <v>242</v>
      </c>
      <c r="B404" s="23" t="s">
        <v>280</v>
      </c>
      <c r="C404" s="45">
        <v>4.890713043478261</v>
      </c>
      <c r="D404" s="45">
        <v>5.62432</v>
      </c>
      <c r="E404" s="55">
        <f>F404*100/115</f>
        <v>4.890713043478261</v>
      </c>
      <c r="F404" s="72">
        <f t="shared" si="18"/>
        <v>5.62432</v>
      </c>
      <c r="G404" s="18">
        <v>0</v>
      </c>
    </row>
    <row r="405" spans="1:7" ht="18.75" customHeight="1">
      <c r="A405" s="46" t="s">
        <v>243</v>
      </c>
      <c r="B405" s="23" t="s">
        <v>281</v>
      </c>
      <c r="C405" s="45">
        <v>9.781426086956522</v>
      </c>
      <c r="D405" s="45">
        <v>11.24864</v>
      </c>
      <c r="E405" s="55">
        <f aca="true" t="shared" si="22" ref="E405:E413">F405*100/115</f>
        <v>9.781426086956522</v>
      </c>
      <c r="F405" s="72">
        <f t="shared" si="18"/>
        <v>11.24864</v>
      </c>
      <c r="G405" s="18">
        <v>0</v>
      </c>
    </row>
    <row r="406" spans="1:7" ht="18.75" customHeight="1">
      <c r="A406" s="46" t="s">
        <v>244</v>
      </c>
      <c r="B406" s="23" t="s">
        <v>282</v>
      </c>
      <c r="C406" s="45">
        <v>14.67213913043478</v>
      </c>
      <c r="D406" s="45">
        <v>16.87296</v>
      </c>
      <c r="E406" s="55">
        <f t="shared" si="22"/>
        <v>14.67213913043478</v>
      </c>
      <c r="F406" s="72">
        <f t="shared" si="18"/>
        <v>16.87296</v>
      </c>
      <c r="G406" s="18">
        <v>0</v>
      </c>
    </row>
    <row r="407" spans="1:7" ht="18.75" customHeight="1">
      <c r="A407" s="46" t="s">
        <v>245</v>
      </c>
      <c r="B407" s="23" t="s">
        <v>283</v>
      </c>
      <c r="C407" s="45">
        <v>2.9344278260869565</v>
      </c>
      <c r="D407" s="45">
        <v>3.3745920000000003</v>
      </c>
      <c r="E407" s="55">
        <f t="shared" si="22"/>
        <v>2.9344278260869565</v>
      </c>
      <c r="F407" s="72">
        <f t="shared" si="18"/>
        <v>3.3745920000000003</v>
      </c>
      <c r="G407" s="18">
        <v>0</v>
      </c>
    </row>
    <row r="408" spans="1:7" ht="18.75" customHeight="1">
      <c r="A408" s="46" t="s">
        <v>246</v>
      </c>
      <c r="B408" s="23" t="s">
        <v>284</v>
      </c>
      <c r="C408" s="45">
        <v>5.868855652173913</v>
      </c>
      <c r="D408" s="45">
        <v>6.7491840000000005</v>
      </c>
      <c r="E408" s="55">
        <f t="shared" si="22"/>
        <v>5.868855652173913</v>
      </c>
      <c r="F408" s="72">
        <f t="shared" si="18"/>
        <v>6.7491840000000005</v>
      </c>
      <c r="G408" s="18">
        <v>0</v>
      </c>
    </row>
    <row r="409" spans="1:7" ht="18.75" customHeight="1">
      <c r="A409" s="46" t="s">
        <v>247</v>
      </c>
      <c r="B409" s="23" t="s">
        <v>285</v>
      </c>
      <c r="C409" s="45">
        <v>8.80328347826087</v>
      </c>
      <c r="D409" s="45">
        <v>10.123776</v>
      </c>
      <c r="E409" s="55">
        <f>F409*100/115</f>
        <v>8.80328347826087</v>
      </c>
      <c r="F409" s="72">
        <f t="shared" si="18"/>
        <v>10.123776</v>
      </c>
      <c r="G409" s="18">
        <v>0</v>
      </c>
    </row>
    <row r="410" spans="1:7" ht="18.75" customHeight="1">
      <c r="A410" s="46" t="s">
        <v>248</v>
      </c>
      <c r="B410" s="23" t="s">
        <v>305</v>
      </c>
      <c r="C410" s="45">
        <v>3.7210268811130436</v>
      </c>
      <c r="D410" s="45">
        <v>4.27918091328</v>
      </c>
      <c r="E410" s="55">
        <f t="shared" si="22"/>
        <v>3.7210268811130436</v>
      </c>
      <c r="F410" s="72">
        <f t="shared" si="18"/>
        <v>4.27918091328</v>
      </c>
      <c r="G410" s="18">
        <v>0</v>
      </c>
    </row>
    <row r="411" spans="1:7" ht="18.75" customHeight="1">
      <c r="A411" s="46" t="s">
        <v>304</v>
      </c>
      <c r="B411" s="23" t="s">
        <v>306</v>
      </c>
      <c r="C411" s="45">
        <v>4.890713043478261</v>
      </c>
      <c r="D411" s="45">
        <v>5.62432</v>
      </c>
      <c r="E411" s="55">
        <f t="shared" si="22"/>
        <v>4.890713043478261</v>
      </c>
      <c r="F411" s="72">
        <f t="shared" si="18"/>
        <v>5.62432</v>
      </c>
      <c r="G411" s="18">
        <v>0</v>
      </c>
    </row>
    <row r="412" spans="1:7" ht="18.75" customHeight="1">
      <c r="A412" s="46" t="s">
        <v>378</v>
      </c>
      <c r="B412" s="23" t="s">
        <v>376</v>
      </c>
      <c r="C412" s="55">
        <v>39.130434782608695</v>
      </c>
      <c r="D412" s="55">
        <v>45</v>
      </c>
      <c r="E412" s="55">
        <f t="shared" si="22"/>
        <v>39.130434782608695</v>
      </c>
      <c r="F412" s="72">
        <v>45</v>
      </c>
      <c r="G412" s="18">
        <v>0</v>
      </c>
    </row>
    <row r="413" spans="1:7" ht="18.75" customHeight="1">
      <c r="A413" s="46" t="s">
        <v>379</v>
      </c>
      <c r="B413" s="23" t="s">
        <v>377</v>
      </c>
      <c r="C413" s="55">
        <v>52.17391304347826</v>
      </c>
      <c r="D413" s="55">
        <v>60</v>
      </c>
      <c r="E413" s="55">
        <f t="shared" si="22"/>
        <v>52.17391304347826</v>
      </c>
      <c r="F413" s="72">
        <v>60</v>
      </c>
      <c r="G413" s="18">
        <v>0</v>
      </c>
    </row>
    <row r="414" spans="3:7" ht="18.75" customHeight="1">
      <c r="C414" s="42"/>
      <c r="D414" s="144"/>
      <c r="G414" s="19"/>
    </row>
    <row r="415" spans="3:7" ht="18.75" customHeight="1">
      <c r="C415" s="42"/>
      <c r="D415" s="144"/>
      <c r="G415" s="19"/>
    </row>
    <row r="416" spans="3:7" ht="18.75" customHeight="1">
      <c r="C416" s="42"/>
      <c r="D416" s="144"/>
      <c r="G416" s="19"/>
    </row>
    <row r="417" spans="3:7" ht="18.75" customHeight="1">
      <c r="C417" s="42"/>
      <c r="D417" s="144"/>
      <c r="G417" s="19"/>
    </row>
    <row r="418" spans="3:7" ht="18.75" customHeight="1">
      <c r="C418" s="42"/>
      <c r="D418" s="144"/>
      <c r="G418" s="19"/>
    </row>
    <row r="419" spans="3:7" ht="18.75" customHeight="1">
      <c r="C419" s="42"/>
      <c r="D419" s="144"/>
      <c r="G419" s="19"/>
    </row>
    <row r="420" spans="3:7" ht="18.75" customHeight="1">
      <c r="C420" s="42"/>
      <c r="D420" s="144"/>
      <c r="G420" s="19"/>
    </row>
    <row r="421" spans="3:7" ht="18.75" customHeight="1">
      <c r="C421" s="42"/>
      <c r="D421" s="144"/>
      <c r="G421" s="19"/>
    </row>
    <row r="422" spans="3:7" ht="18.75" customHeight="1">
      <c r="C422" s="42"/>
      <c r="D422" s="144"/>
      <c r="G422" s="19"/>
    </row>
    <row r="423" spans="3:7" ht="18.75" customHeight="1">
      <c r="C423" s="42"/>
      <c r="D423" s="144"/>
      <c r="G423" s="19"/>
    </row>
    <row r="424" spans="3:7" ht="18.75" customHeight="1">
      <c r="C424" s="42"/>
      <c r="D424" s="144"/>
      <c r="G424" s="19"/>
    </row>
    <row r="425" spans="3:7" ht="18.75" customHeight="1">
      <c r="C425" s="42"/>
      <c r="D425" s="144"/>
      <c r="G425" s="19"/>
    </row>
    <row r="426" spans="3:7" ht="18.75" customHeight="1">
      <c r="C426" s="42"/>
      <c r="D426" s="144"/>
      <c r="G426" s="19"/>
    </row>
    <row r="427" spans="3:7" ht="18.75" customHeight="1">
      <c r="C427" s="42"/>
      <c r="D427" s="144"/>
      <c r="G427" s="19"/>
    </row>
    <row r="428" spans="3:7" ht="18.75" customHeight="1">
      <c r="C428" s="42"/>
      <c r="D428" s="144"/>
      <c r="G428" s="19"/>
    </row>
    <row r="429" spans="3:4" ht="18.75" customHeight="1">
      <c r="C429" s="125"/>
      <c r="D429" s="125"/>
    </row>
    <row r="430" spans="3:4" ht="18.75" customHeight="1">
      <c r="C430" s="125"/>
      <c r="D430" s="125"/>
    </row>
    <row r="431" spans="3:4" ht="18.75" customHeight="1">
      <c r="C431" s="125"/>
      <c r="D431" s="125"/>
    </row>
    <row r="432" spans="3:4" ht="18.75" customHeight="1">
      <c r="C432" s="125"/>
      <c r="D432" s="125"/>
    </row>
    <row r="433" spans="3:4" ht="18.75" customHeight="1">
      <c r="C433" s="125"/>
      <c r="D433" s="125"/>
    </row>
    <row r="434" spans="3:4" ht="18.75" customHeight="1">
      <c r="C434" s="125"/>
      <c r="D434" s="125"/>
    </row>
    <row r="435" spans="3:4" ht="18.75" customHeight="1">
      <c r="C435" s="125"/>
      <c r="D435" s="125"/>
    </row>
    <row r="436" spans="3:4" ht="18.75" customHeight="1">
      <c r="C436" s="125"/>
      <c r="D436" s="125"/>
    </row>
    <row r="437" spans="3:4" ht="18.75" customHeight="1">
      <c r="C437" s="125"/>
      <c r="D437" s="125"/>
    </row>
    <row r="438" spans="3:4" ht="18.75" customHeight="1">
      <c r="C438" s="125"/>
      <c r="D438" s="125"/>
    </row>
    <row r="439" spans="3:4" ht="18.75" customHeight="1">
      <c r="C439" s="125"/>
      <c r="D439" s="125"/>
    </row>
    <row r="440" spans="3:4" ht="18.75" customHeight="1">
      <c r="C440" s="125"/>
      <c r="D440" s="125"/>
    </row>
    <row r="441" spans="3:4" ht="18.75" customHeight="1">
      <c r="C441" s="125"/>
      <c r="D441" s="125"/>
    </row>
    <row r="442" spans="3:4" ht="18.75" customHeight="1">
      <c r="C442" s="125"/>
      <c r="D442" s="125"/>
    </row>
    <row r="443" spans="3:4" ht="18.75" customHeight="1">
      <c r="C443" s="125"/>
      <c r="D443" s="125"/>
    </row>
    <row r="444" spans="3:4" ht="18.75" customHeight="1">
      <c r="C444" s="125"/>
      <c r="D444" s="125"/>
    </row>
    <row r="445" spans="3:4" ht="18.75" customHeight="1">
      <c r="C445" s="125"/>
      <c r="D445" s="125"/>
    </row>
    <row r="446" spans="3:4" ht="18.75" customHeight="1">
      <c r="C446" s="125"/>
      <c r="D446" s="125"/>
    </row>
    <row r="447" spans="3:4" ht="18.75" customHeight="1">
      <c r="C447" s="125"/>
      <c r="D447" s="125"/>
    </row>
    <row r="448" spans="3:4" ht="18.75" customHeight="1">
      <c r="C448" s="125"/>
      <c r="D448" s="125"/>
    </row>
    <row r="449" spans="3:4" ht="18.75" customHeight="1">
      <c r="C449" s="125"/>
      <c r="D449" s="125"/>
    </row>
    <row r="450" spans="3:4" ht="18.75" customHeight="1">
      <c r="C450" s="125"/>
      <c r="D450" s="125"/>
    </row>
    <row r="451" spans="3:4" ht="18.75" customHeight="1">
      <c r="C451" s="125"/>
      <c r="D451" s="125"/>
    </row>
    <row r="452" spans="3:4" ht="18.75" customHeight="1">
      <c r="C452" s="125"/>
      <c r="D452" s="125"/>
    </row>
    <row r="453" spans="3:4" ht="18.75" customHeight="1">
      <c r="C453" s="125"/>
      <c r="D453" s="125"/>
    </row>
    <row r="454" spans="3:4" ht="18.75" customHeight="1">
      <c r="C454" s="125"/>
      <c r="D454" s="125"/>
    </row>
    <row r="455" spans="3:4" ht="18.75" customHeight="1">
      <c r="C455" s="125"/>
      <c r="D455" s="125"/>
    </row>
    <row r="456" spans="3:4" ht="18.75" customHeight="1">
      <c r="C456" s="125"/>
      <c r="D456" s="125"/>
    </row>
    <row r="457" spans="3:4" ht="18.75" customHeight="1">
      <c r="C457" s="125"/>
      <c r="D457" s="125"/>
    </row>
    <row r="458" spans="3:4" ht="18.75" customHeight="1">
      <c r="C458" s="125"/>
      <c r="D458" s="125"/>
    </row>
    <row r="459" spans="3:4" ht="18.75" customHeight="1">
      <c r="C459" s="125"/>
      <c r="D459" s="125"/>
    </row>
    <row r="460" spans="3:4" ht="18.75" customHeight="1">
      <c r="C460" s="125"/>
      <c r="D460" s="125"/>
    </row>
    <row r="461" spans="3:4" ht="18.75" customHeight="1">
      <c r="C461" s="125"/>
      <c r="D461" s="125"/>
    </row>
    <row r="462" spans="3:4" ht="18.75" customHeight="1">
      <c r="C462" s="125"/>
      <c r="D462" s="125"/>
    </row>
    <row r="463" spans="3:4" ht="18.75" customHeight="1">
      <c r="C463" s="125"/>
      <c r="D463" s="125"/>
    </row>
    <row r="464" spans="3:4" ht="18.75" customHeight="1">
      <c r="C464" s="125"/>
      <c r="D464" s="125"/>
    </row>
    <row r="465" spans="3:4" ht="18.75" customHeight="1">
      <c r="C465" s="125"/>
      <c r="D465" s="125"/>
    </row>
    <row r="466" spans="3:4" ht="18.75" customHeight="1">
      <c r="C466" s="125"/>
      <c r="D466" s="125"/>
    </row>
    <row r="467" spans="3:4" ht="18.75" customHeight="1">
      <c r="C467" s="125"/>
      <c r="D467" s="125"/>
    </row>
    <row r="468" spans="3:4" ht="18.75" customHeight="1">
      <c r="C468" s="125"/>
      <c r="D468" s="125"/>
    </row>
    <row r="469" spans="3:4" ht="18.75" customHeight="1">
      <c r="C469" s="125"/>
      <c r="D469" s="125"/>
    </row>
    <row r="470" spans="3:4" ht="18.75" customHeight="1">
      <c r="C470" s="125"/>
      <c r="D470" s="125"/>
    </row>
    <row r="471" spans="3:4" ht="18.75" customHeight="1">
      <c r="C471" s="125"/>
      <c r="D471" s="125"/>
    </row>
    <row r="472" spans="3:4" ht="18.75" customHeight="1">
      <c r="C472" s="125"/>
      <c r="D472" s="125"/>
    </row>
    <row r="473" spans="3:4" ht="18.75" customHeight="1">
      <c r="C473" s="125"/>
      <c r="D473" s="125"/>
    </row>
    <row r="474" spans="3:4" ht="18.75" customHeight="1">
      <c r="C474" s="125"/>
      <c r="D474" s="125"/>
    </row>
    <row r="475" spans="3:4" ht="18.75" customHeight="1">
      <c r="C475" s="125"/>
      <c r="D475" s="125"/>
    </row>
    <row r="476" spans="3:4" ht="18.75" customHeight="1">
      <c r="C476" s="125"/>
      <c r="D476" s="125"/>
    </row>
    <row r="477" spans="3:4" ht="18.75" customHeight="1">
      <c r="C477" s="125"/>
      <c r="D477" s="125"/>
    </row>
    <row r="478" spans="3:4" ht="18.75" customHeight="1">
      <c r="C478" s="125"/>
      <c r="D478" s="125"/>
    </row>
    <row r="479" spans="3:4" ht="18.75" customHeight="1">
      <c r="C479" s="125"/>
      <c r="D479" s="125"/>
    </row>
    <row r="480" spans="3:4" ht="18.75" customHeight="1">
      <c r="C480" s="125"/>
      <c r="D480" s="125"/>
    </row>
    <row r="481" spans="3:4" ht="18.75" customHeight="1">
      <c r="C481" s="125"/>
      <c r="D481" s="125"/>
    </row>
    <row r="482" spans="3:4" ht="18.75" customHeight="1">
      <c r="C482" s="125"/>
      <c r="D482" s="125"/>
    </row>
    <row r="483" spans="3:4" ht="18.75" customHeight="1">
      <c r="C483" s="125"/>
      <c r="D483" s="125"/>
    </row>
    <row r="484" spans="3:4" ht="18.75" customHeight="1">
      <c r="C484" s="125"/>
      <c r="D484" s="125"/>
    </row>
    <row r="485" spans="3:4" ht="18.75" customHeight="1">
      <c r="C485" s="125"/>
      <c r="D485" s="125"/>
    </row>
    <row r="486" spans="3:4" ht="18.75" customHeight="1">
      <c r="C486" s="125"/>
      <c r="D486" s="125"/>
    </row>
    <row r="487" spans="3:4" ht="18.75" customHeight="1">
      <c r="C487" s="125"/>
      <c r="D487" s="125"/>
    </row>
    <row r="488" spans="3:4" ht="18.75" customHeight="1">
      <c r="C488" s="125"/>
      <c r="D488" s="125"/>
    </row>
    <row r="489" spans="3:4" ht="18.75" customHeight="1">
      <c r="C489" s="125"/>
      <c r="D489" s="125"/>
    </row>
    <row r="490" spans="3:4" ht="18.75" customHeight="1">
      <c r="C490" s="125"/>
      <c r="D490" s="125"/>
    </row>
    <row r="491" spans="3:4" ht="18.75" customHeight="1">
      <c r="C491" s="125"/>
      <c r="D491" s="125"/>
    </row>
    <row r="492" spans="3:4" ht="18.75" customHeight="1">
      <c r="C492" s="125"/>
      <c r="D492" s="125"/>
    </row>
    <row r="493" spans="3:4" ht="18.75" customHeight="1">
      <c r="C493" s="125"/>
      <c r="D493" s="125"/>
    </row>
    <row r="494" spans="3:4" ht="18.75" customHeight="1">
      <c r="C494" s="125"/>
      <c r="D494" s="125"/>
    </row>
    <row r="495" spans="3:4" ht="18.75" customHeight="1">
      <c r="C495" s="125"/>
      <c r="D495" s="125"/>
    </row>
    <row r="496" spans="3:4" ht="18.75" customHeight="1">
      <c r="C496" s="125"/>
      <c r="D496" s="125"/>
    </row>
    <row r="497" spans="3:4" ht="18.75" customHeight="1">
      <c r="C497" s="125"/>
      <c r="D497" s="125"/>
    </row>
    <row r="498" spans="3:4" ht="18.75" customHeight="1">
      <c r="C498" s="125"/>
      <c r="D498" s="125"/>
    </row>
    <row r="499" spans="3:4" ht="18.75" customHeight="1">
      <c r="C499" s="125"/>
      <c r="D499" s="125"/>
    </row>
    <row r="500" spans="3:4" ht="18.75" customHeight="1">
      <c r="C500" s="125"/>
      <c r="D500" s="125"/>
    </row>
    <row r="501" spans="3:4" ht="18.75" customHeight="1">
      <c r="C501" s="125"/>
      <c r="D501" s="125"/>
    </row>
    <row r="502" spans="3:4" ht="18.75" customHeight="1">
      <c r="C502" s="125"/>
      <c r="D502" s="125"/>
    </row>
    <row r="503" spans="3:4" ht="18.75" customHeight="1">
      <c r="C503" s="125"/>
      <c r="D503" s="125"/>
    </row>
    <row r="504" spans="3:4" ht="18.75" customHeight="1">
      <c r="C504" s="125"/>
      <c r="D504" s="125"/>
    </row>
    <row r="505" spans="3:4" ht="18.75" customHeight="1">
      <c r="C505" s="125"/>
      <c r="D505" s="125"/>
    </row>
    <row r="506" spans="3:4" ht="18.75" customHeight="1">
      <c r="C506" s="125"/>
      <c r="D506" s="125"/>
    </row>
    <row r="507" spans="3:4" ht="18.75" customHeight="1">
      <c r="C507" s="125"/>
      <c r="D507" s="125"/>
    </row>
    <row r="508" spans="3:4" ht="18.75" customHeight="1">
      <c r="C508" s="125"/>
      <c r="D508" s="125"/>
    </row>
    <row r="509" spans="3:4" ht="18.75" customHeight="1">
      <c r="C509" s="125"/>
      <c r="D509" s="125"/>
    </row>
    <row r="510" spans="3:4" ht="18.75" customHeight="1">
      <c r="C510" s="125"/>
      <c r="D510" s="125"/>
    </row>
    <row r="511" spans="3:4" ht="18.75" customHeight="1">
      <c r="C511" s="125"/>
      <c r="D511" s="125"/>
    </row>
    <row r="512" spans="3:4" ht="18.75" customHeight="1">
      <c r="C512" s="125"/>
      <c r="D512" s="125"/>
    </row>
    <row r="513" spans="3:4" ht="18.75" customHeight="1">
      <c r="C513" s="125"/>
      <c r="D513" s="125"/>
    </row>
    <row r="514" spans="3:4" ht="18.75" customHeight="1">
      <c r="C514" s="125"/>
      <c r="D514" s="125"/>
    </row>
    <row r="515" spans="3:4" ht="18.75" customHeight="1">
      <c r="C515" s="125"/>
      <c r="D515" s="125"/>
    </row>
    <row r="516" spans="3:4" ht="18.75" customHeight="1">
      <c r="C516" s="125"/>
      <c r="D516" s="125"/>
    </row>
    <row r="517" spans="3:4" ht="18.75" customHeight="1">
      <c r="C517" s="125"/>
      <c r="D517" s="125"/>
    </row>
    <row r="518" spans="3:4" ht="18.75" customHeight="1">
      <c r="C518" s="125"/>
      <c r="D518" s="125"/>
    </row>
    <row r="519" spans="3:4" ht="18.75" customHeight="1">
      <c r="C519" s="125"/>
      <c r="D519" s="125"/>
    </row>
    <row r="520" spans="3:4" ht="18.75" customHeight="1">
      <c r="C520" s="125"/>
      <c r="D520" s="125"/>
    </row>
    <row r="521" spans="3:4" ht="18.75" customHeight="1">
      <c r="C521" s="125"/>
      <c r="D521" s="125"/>
    </row>
    <row r="522" spans="3:4" ht="18.75" customHeight="1">
      <c r="C522" s="125"/>
      <c r="D522" s="125"/>
    </row>
    <row r="523" spans="3:4" ht="18.75" customHeight="1">
      <c r="C523" s="125"/>
      <c r="D523" s="125"/>
    </row>
    <row r="524" spans="3:4" ht="18.75" customHeight="1">
      <c r="C524" s="125"/>
      <c r="D524" s="125"/>
    </row>
    <row r="525" spans="3:4" ht="18.75" customHeight="1">
      <c r="C525" s="125"/>
      <c r="D525" s="125"/>
    </row>
    <row r="526" spans="3:4" ht="18.75" customHeight="1">
      <c r="C526" s="125"/>
      <c r="D526" s="125"/>
    </row>
    <row r="527" spans="3:4" ht="18.75" customHeight="1">
      <c r="C527" s="125"/>
      <c r="D527" s="125"/>
    </row>
    <row r="528" spans="3:4" ht="18.75" customHeight="1">
      <c r="C528" s="125"/>
      <c r="D528" s="125"/>
    </row>
    <row r="529" spans="3:4" ht="18.75" customHeight="1">
      <c r="C529" s="125"/>
      <c r="D529" s="125"/>
    </row>
    <row r="530" spans="3:4" ht="18.75" customHeight="1">
      <c r="C530" s="125"/>
      <c r="D530" s="125"/>
    </row>
    <row r="531" spans="3:4" ht="18.75" customHeight="1">
      <c r="C531" s="125"/>
      <c r="D531" s="125"/>
    </row>
    <row r="532" spans="3:4" ht="18.75" customHeight="1">
      <c r="C532" s="125"/>
      <c r="D532" s="125"/>
    </row>
    <row r="533" spans="3:4" ht="18.75" customHeight="1">
      <c r="C533" s="125"/>
      <c r="D533" s="125"/>
    </row>
    <row r="534" spans="3:4" ht="18.75" customHeight="1">
      <c r="C534" s="125"/>
      <c r="D534" s="125"/>
    </row>
    <row r="535" spans="3:4" ht="18.75" customHeight="1">
      <c r="C535" s="125"/>
      <c r="D535" s="125"/>
    </row>
    <row r="536" spans="3:4" ht="18.75" customHeight="1">
      <c r="C536" s="125"/>
      <c r="D536" s="125"/>
    </row>
    <row r="537" spans="3:4" ht="18.75" customHeight="1">
      <c r="C537" s="125"/>
      <c r="D537" s="125"/>
    </row>
    <row r="538" spans="3:4" ht="18.75" customHeight="1">
      <c r="C538" s="125"/>
      <c r="D538" s="125"/>
    </row>
    <row r="539" spans="3:4" ht="18.75" customHeight="1">
      <c r="C539" s="125"/>
      <c r="D539" s="125"/>
    </row>
    <row r="540" spans="3:4" ht="18.75" customHeight="1">
      <c r="C540" s="125"/>
      <c r="D540" s="125"/>
    </row>
    <row r="541" spans="3:4" ht="18.75" customHeight="1">
      <c r="C541" s="125"/>
      <c r="D541" s="125"/>
    </row>
    <row r="542" spans="3:4" ht="18.75" customHeight="1">
      <c r="C542" s="125"/>
      <c r="D542" s="125"/>
    </row>
    <row r="543" spans="3:4" ht="18.75" customHeight="1">
      <c r="C543" s="125"/>
      <c r="D543" s="125"/>
    </row>
    <row r="544" spans="3:4" ht="18.75" customHeight="1">
      <c r="C544" s="125"/>
      <c r="D544" s="125"/>
    </row>
    <row r="545" spans="3:4" ht="18.75" customHeight="1">
      <c r="C545" s="125"/>
      <c r="D545" s="125"/>
    </row>
    <row r="546" spans="3:4" ht="18.75" customHeight="1">
      <c r="C546" s="125"/>
      <c r="D546" s="125"/>
    </row>
    <row r="547" spans="3:4" ht="18.75" customHeight="1">
      <c r="C547" s="125"/>
      <c r="D547" s="125"/>
    </row>
    <row r="548" spans="3:4" ht="18.75" customHeight="1">
      <c r="C548" s="125"/>
      <c r="D548" s="125"/>
    </row>
    <row r="549" spans="3:4" ht="18.75" customHeight="1">
      <c r="C549" s="125"/>
      <c r="D549" s="125"/>
    </row>
    <row r="550" spans="3:4" ht="18.75" customHeight="1">
      <c r="C550" s="125"/>
      <c r="D550" s="125"/>
    </row>
    <row r="551" spans="3:4" ht="18.75" customHeight="1">
      <c r="C551" s="125"/>
      <c r="D551" s="125"/>
    </row>
    <row r="552" spans="3:4" ht="18.75" customHeight="1">
      <c r="C552" s="125"/>
      <c r="D552" s="125"/>
    </row>
    <row r="553" spans="3:4" ht="18.75" customHeight="1">
      <c r="C553" s="125"/>
      <c r="D553" s="125"/>
    </row>
    <row r="554" spans="3:4" ht="18.75" customHeight="1">
      <c r="C554" s="125"/>
      <c r="D554" s="125"/>
    </row>
    <row r="555" spans="3:4" ht="18.75" customHeight="1">
      <c r="C555" s="125"/>
      <c r="D555" s="125"/>
    </row>
    <row r="556" spans="3:4" ht="18.75" customHeight="1">
      <c r="C556" s="125"/>
      <c r="D556" s="125"/>
    </row>
    <row r="557" spans="3:4" ht="18.75" customHeight="1">
      <c r="C557" s="125"/>
      <c r="D557" s="125"/>
    </row>
    <row r="558" spans="3:4" ht="18.75" customHeight="1">
      <c r="C558" s="125"/>
      <c r="D558" s="125"/>
    </row>
    <row r="559" spans="3:4" ht="18.75" customHeight="1">
      <c r="C559" s="125"/>
      <c r="D559" s="125"/>
    </row>
    <row r="560" spans="3:4" ht="18.75" customHeight="1">
      <c r="C560" s="125"/>
      <c r="D560" s="125"/>
    </row>
    <row r="561" spans="3:4" ht="18.75" customHeight="1">
      <c r="C561" s="125"/>
      <c r="D561" s="125"/>
    </row>
    <row r="562" spans="3:4" ht="18.75" customHeight="1">
      <c r="C562" s="125"/>
      <c r="D562" s="125"/>
    </row>
    <row r="563" spans="3:4" ht="18.75" customHeight="1">
      <c r="C563" s="125"/>
      <c r="D563" s="125"/>
    </row>
    <row r="564" spans="3:4" ht="18.75" customHeight="1">
      <c r="C564" s="125"/>
      <c r="D564" s="125"/>
    </row>
    <row r="565" spans="3:4" ht="18.75" customHeight="1">
      <c r="C565" s="125"/>
      <c r="D565" s="125"/>
    </row>
    <row r="566" spans="3:4" ht="18.75" customHeight="1">
      <c r="C566" s="125"/>
      <c r="D566" s="125"/>
    </row>
    <row r="567" spans="3:4" ht="18.75" customHeight="1">
      <c r="C567" s="125"/>
      <c r="D567" s="125"/>
    </row>
    <row r="568" spans="3:4" ht="18.75" customHeight="1">
      <c r="C568" s="125"/>
      <c r="D568" s="125"/>
    </row>
    <row r="569" spans="3:4" ht="18.75" customHeight="1">
      <c r="C569" s="125"/>
      <c r="D569" s="125"/>
    </row>
    <row r="570" spans="3:4" ht="18.75" customHeight="1">
      <c r="C570" s="125"/>
      <c r="D570" s="125"/>
    </row>
    <row r="571" spans="3:4" ht="18.75" customHeight="1">
      <c r="C571" s="125"/>
      <c r="D571" s="125"/>
    </row>
    <row r="572" spans="3:4" ht="18.75" customHeight="1">
      <c r="C572" s="125"/>
      <c r="D572" s="125"/>
    </row>
    <row r="573" spans="3:4" ht="18.75" customHeight="1">
      <c r="C573" s="125"/>
      <c r="D573" s="125"/>
    </row>
    <row r="574" spans="3:4" ht="18.75" customHeight="1">
      <c r="C574" s="125"/>
      <c r="D574" s="125"/>
    </row>
    <row r="575" spans="3:4" ht="18.75" customHeight="1">
      <c r="C575" s="125"/>
      <c r="D575" s="125"/>
    </row>
    <row r="576" spans="3:4" ht="18.75" customHeight="1">
      <c r="C576" s="125"/>
      <c r="D576" s="125"/>
    </row>
    <row r="577" spans="3:4" ht="18.75" customHeight="1">
      <c r="C577" s="125"/>
      <c r="D577" s="125"/>
    </row>
    <row r="578" spans="3:4" ht="18.75" customHeight="1">
      <c r="C578" s="125"/>
      <c r="D578" s="125"/>
    </row>
    <row r="579" spans="3:4" ht="18.75" customHeight="1">
      <c r="C579" s="125"/>
      <c r="D579" s="125"/>
    </row>
    <row r="580" spans="3:4" ht="18.75" customHeight="1">
      <c r="C580" s="125"/>
      <c r="D580" s="125"/>
    </row>
    <row r="581" spans="3:4" ht="18.75" customHeight="1">
      <c r="C581" s="125"/>
      <c r="D581" s="125"/>
    </row>
    <row r="582" spans="3:4" ht="18.75" customHeight="1">
      <c r="C582" s="125"/>
      <c r="D582" s="125"/>
    </row>
    <row r="583" spans="3:4" ht="18.75" customHeight="1">
      <c r="C583" s="125"/>
      <c r="D583" s="125"/>
    </row>
    <row r="584" spans="3:4" ht="18.75" customHeight="1">
      <c r="C584" s="125"/>
      <c r="D584" s="125"/>
    </row>
    <row r="585" spans="3:4" ht="18.75" customHeight="1">
      <c r="C585" s="125"/>
      <c r="D585" s="125"/>
    </row>
    <row r="586" spans="3:4" ht="18.75" customHeight="1">
      <c r="C586" s="125"/>
      <c r="D586" s="125"/>
    </row>
    <row r="587" spans="3:4" ht="18.75" customHeight="1">
      <c r="C587" s="125"/>
      <c r="D587" s="125"/>
    </row>
    <row r="588" spans="3:4" ht="18.75" customHeight="1">
      <c r="C588" s="125"/>
      <c r="D588" s="125"/>
    </row>
    <row r="589" spans="3:4" ht="18.75" customHeight="1">
      <c r="C589" s="125"/>
      <c r="D589" s="125"/>
    </row>
    <row r="590" spans="3:4" ht="18.75" customHeight="1">
      <c r="C590" s="125"/>
      <c r="D590" s="125"/>
    </row>
    <row r="591" spans="3:4" ht="18.75" customHeight="1">
      <c r="C591" s="125"/>
      <c r="D591" s="125"/>
    </row>
    <row r="592" spans="3:4" ht="18.75" customHeight="1">
      <c r="C592" s="125"/>
      <c r="D592" s="125"/>
    </row>
    <row r="593" spans="3:4" ht="18.75" customHeight="1">
      <c r="C593" s="125"/>
      <c r="D593" s="125"/>
    </row>
    <row r="594" spans="3:4" ht="18.75" customHeight="1">
      <c r="C594" s="125"/>
      <c r="D594" s="125"/>
    </row>
    <row r="595" spans="3:4" ht="18.75" customHeight="1">
      <c r="C595" s="125"/>
      <c r="D595" s="125"/>
    </row>
    <row r="596" spans="3:4" ht="18.75" customHeight="1">
      <c r="C596" s="125"/>
      <c r="D596" s="125"/>
    </row>
    <row r="597" spans="3:4" ht="18.75" customHeight="1">
      <c r="C597" s="125"/>
      <c r="D597" s="125"/>
    </row>
    <row r="598" spans="3:4" ht="18.75" customHeight="1">
      <c r="C598" s="125"/>
      <c r="D598" s="125"/>
    </row>
    <row r="599" spans="3:4" ht="18.75" customHeight="1">
      <c r="C599" s="125"/>
      <c r="D599" s="125"/>
    </row>
    <row r="600" spans="3:4" ht="18.75" customHeight="1">
      <c r="C600" s="125"/>
      <c r="D600" s="125"/>
    </row>
    <row r="601" spans="3:4" ht="18.75" customHeight="1">
      <c r="C601" s="125"/>
      <c r="D601" s="125"/>
    </row>
    <row r="602" spans="3:4" ht="18.75" customHeight="1">
      <c r="C602" s="125"/>
      <c r="D602" s="125"/>
    </row>
    <row r="603" spans="3:4" ht="18.75" customHeight="1">
      <c r="C603" s="125"/>
      <c r="D603" s="125"/>
    </row>
    <row r="604" spans="3:4" ht="18.75" customHeight="1">
      <c r="C604" s="125"/>
      <c r="D604" s="125"/>
    </row>
    <row r="605" spans="3:4" ht="18.75" customHeight="1">
      <c r="C605" s="125"/>
      <c r="D605" s="125"/>
    </row>
    <row r="606" spans="3:4" ht="18.75" customHeight="1">
      <c r="C606" s="125"/>
      <c r="D606" s="125"/>
    </row>
    <row r="607" spans="3:4" ht="18.75" customHeight="1">
      <c r="C607" s="125"/>
      <c r="D607" s="125"/>
    </row>
    <row r="608" spans="3:4" ht="18.75" customHeight="1">
      <c r="C608" s="125"/>
      <c r="D608" s="125"/>
    </row>
    <row r="609" spans="3:4" ht="18.75" customHeight="1">
      <c r="C609" s="125"/>
      <c r="D609" s="125"/>
    </row>
    <row r="610" spans="3:4" ht="18.75" customHeight="1">
      <c r="C610" s="125"/>
      <c r="D610" s="125"/>
    </row>
    <row r="611" spans="3:4" ht="18.75" customHeight="1">
      <c r="C611" s="125"/>
      <c r="D611" s="125"/>
    </row>
    <row r="612" spans="3:4" ht="18.75" customHeight="1">
      <c r="C612" s="125"/>
      <c r="D612" s="125"/>
    </row>
    <row r="613" spans="3:4" ht="18.75" customHeight="1">
      <c r="C613" s="125"/>
      <c r="D613" s="125"/>
    </row>
    <row r="614" spans="3:4" ht="18.75" customHeight="1">
      <c r="C614" s="125"/>
      <c r="D614" s="125"/>
    </row>
    <row r="615" spans="3:4" ht="18.75" customHeight="1">
      <c r="C615" s="125"/>
      <c r="D615" s="125"/>
    </row>
    <row r="616" spans="3:4" ht="18.75" customHeight="1">
      <c r="C616" s="125"/>
      <c r="D616" s="125"/>
    </row>
    <row r="617" spans="3:4" ht="18.75" customHeight="1">
      <c r="C617" s="125"/>
      <c r="D617" s="125"/>
    </row>
    <row r="618" spans="3:4" ht="18.75" customHeight="1">
      <c r="C618" s="125"/>
      <c r="D618" s="125"/>
    </row>
    <row r="619" spans="3:4" ht="18.75" customHeight="1">
      <c r="C619" s="125"/>
      <c r="D619" s="125"/>
    </row>
    <row r="620" spans="3:4" ht="18.75" customHeight="1">
      <c r="C620" s="125"/>
      <c r="D620" s="125"/>
    </row>
    <row r="621" spans="3:4" ht="18.75" customHeight="1">
      <c r="C621" s="125"/>
      <c r="D621" s="125"/>
    </row>
    <row r="622" spans="3:4" ht="18.75" customHeight="1">
      <c r="C622" s="125"/>
      <c r="D622" s="125"/>
    </row>
    <row r="623" spans="3:4" ht="18.75" customHeight="1">
      <c r="C623" s="125"/>
      <c r="D623" s="125"/>
    </row>
    <row r="624" spans="3:4" ht="18.75" customHeight="1">
      <c r="C624" s="125"/>
      <c r="D624" s="125"/>
    </row>
    <row r="625" spans="3:4" ht="18.75" customHeight="1">
      <c r="C625" s="125"/>
      <c r="D625" s="125"/>
    </row>
    <row r="626" spans="3:4" ht="18.75" customHeight="1">
      <c r="C626" s="125"/>
      <c r="D626" s="125"/>
    </row>
    <row r="627" spans="3:4" ht="18.75" customHeight="1">
      <c r="C627" s="125"/>
      <c r="D627" s="125"/>
    </row>
    <row r="628" spans="3:4" ht="18.75" customHeight="1">
      <c r="C628" s="125"/>
      <c r="D628" s="125"/>
    </row>
    <row r="629" spans="3:4" ht="18.75" customHeight="1">
      <c r="C629" s="125"/>
      <c r="D629" s="125"/>
    </row>
    <row r="630" spans="3:4" ht="18.75" customHeight="1">
      <c r="C630" s="125"/>
      <c r="D630" s="125"/>
    </row>
    <row r="631" spans="3:4" ht="18.75" customHeight="1">
      <c r="C631" s="125"/>
      <c r="D631" s="125"/>
    </row>
    <row r="632" spans="3:4" ht="18.75" customHeight="1">
      <c r="C632" s="125"/>
      <c r="D632" s="125"/>
    </row>
  </sheetData>
  <sheetProtection/>
  <mergeCells count="11">
    <mergeCell ref="B332:G332"/>
    <mergeCell ref="C16:D16"/>
    <mergeCell ref="E16:F16"/>
    <mergeCell ref="A15:G15"/>
    <mergeCell ref="A9:G9"/>
    <mergeCell ref="A10:G10"/>
    <mergeCell ref="A13:G13"/>
    <mergeCell ref="A11:G12"/>
    <mergeCell ref="A7:G7"/>
    <mergeCell ref="B330:G330"/>
    <mergeCell ref="B331:G331"/>
  </mergeCells>
  <printOptions/>
  <pageMargins left="0.5118110236220472" right="0.15748031496062992" top="0.4724409448818898" bottom="0.7086614173228347" header="0.31496062992125984" footer="0.31496062992125984"/>
  <pageSetup fitToHeight="0" fitToWidth="1" horizontalDpi="600" verticalDpi="600" orientation="landscape" paperSize="9" scale="82" r:id="rId2"/>
  <headerFooter differentOddEven="1">
    <oddFooter>&amp;C                        
</oddFooter>
  </headerFooter>
  <rowBreaks count="11" manualBreakCount="11">
    <brk id="46" max="10" man="1"/>
    <brk id="76" max="10" man="1"/>
    <brk id="110" max="10" man="1"/>
    <brk id="131" max="10" man="1"/>
    <brk id="158" max="10" man="1"/>
    <brk id="183" max="10" man="1"/>
    <brk id="203" max="10" man="1"/>
    <brk id="307" max="10" man="1"/>
    <brk id="334" max="10" man="1"/>
    <brk id="359" max="10" man="1"/>
    <brk id="386" max="1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G289"/>
  <sheetViews>
    <sheetView showGridLines="0" zoomScalePageLayoutView="0" workbookViewId="0" topLeftCell="A13">
      <selection activeCell="A1" sqref="A1:X1"/>
    </sheetView>
  </sheetViews>
  <sheetFormatPr defaultColWidth="9.00390625" defaultRowHeight="15"/>
  <cols>
    <col min="1" max="1" width="7.140625" style="1" bestFit="1" customWidth="1"/>
    <col min="2" max="2" width="10.28125" style="1" customWidth="1"/>
    <col min="3" max="3" width="12.57421875" style="64" customWidth="1"/>
    <col min="4" max="4" width="7.140625" style="1" bestFit="1" customWidth="1"/>
    <col min="5" max="5" width="11.8515625" style="1" customWidth="1"/>
    <col min="6" max="6" width="13.57421875" style="64" customWidth="1"/>
    <col min="7" max="7" width="7.28125" style="1" bestFit="1" customWidth="1"/>
    <col min="8" max="8" width="11.00390625" style="1" customWidth="1"/>
    <col min="9" max="9" width="14.7109375" style="64" customWidth="1"/>
    <col min="10" max="10" width="7.28125" style="1" bestFit="1" customWidth="1"/>
    <col min="11" max="11" width="13.7109375" style="1" customWidth="1"/>
    <col min="12" max="12" width="13.28125" style="62" customWidth="1"/>
    <col min="13" max="13" width="7.421875" style="1" bestFit="1" customWidth="1"/>
    <col min="14" max="14" width="14.00390625" style="1" customWidth="1"/>
    <col min="15" max="15" width="14.28125" style="64" customWidth="1"/>
    <col min="16" max="16" width="7.421875" style="1" bestFit="1" customWidth="1"/>
    <col min="17" max="17" width="12.57421875" style="1" customWidth="1"/>
    <col min="18" max="18" width="12.28125" style="64" customWidth="1"/>
    <col min="19" max="19" width="7.28125" style="1" bestFit="1" customWidth="1"/>
    <col min="20" max="20" width="12.140625" style="1" customWidth="1"/>
    <col min="21" max="21" width="12.421875" style="64" bestFit="1" customWidth="1"/>
    <col min="22" max="22" width="7.28125" style="1" bestFit="1" customWidth="1"/>
    <col min="23" max="23" width="11.28125" style="2" customWidth="1"/>
    <col min="24" max="24" width="12.28125" style="64" bestFit="1" customWidth="1"/>
    <col min="25" max="25" width="7.140625" style="1" bestFit="1" customWidth="1"/>
    <col min="26" max="26" width="14.57421875" style="2" customWidth="1"/>
    <col min="27" max="27" width="12.7109375" style="64" bestFit="1" customWidth="1"/>
    <col min="28" max="28" width="7.00390625" style="1" bestFit="1" customWidth="1"/>
    <col min="29" max="29" width="14.421875" style="2" customWidth="1"/>
    <col min="30" max="30" width="11.140625" style="64" bestFit="1" customWidth="1"/>
    <col min="31" max="31" width="7.00390625" style="1" bestFit="1" customWidth="1"/>
    <col min="32" max="32" width="14.421875" style="2" customWidth="1"/>
    <col min="33" max="33" width="13.28125" style="64" bestFit="1" customWidth="1"/>
    <col min="34" max="35" width="9.00390625" style="1" customWidth="1"/>
    <col min="36" max="36" width="12.28125" style="1" customWidth="1"/>
    <col min="37" max="38" width="9.00390625" style="1" customWidth="1"/>
    <col min="39" max="39" width="11.00390625" style="1" customWidth="1"/>
    <col min="40" max="41" width="9.00390625" style="1" customWidth="1"/>
    <col min="42" max="42" width="12.7109375" style="1" customWidth="1"/>
    <col min="43" max="44" width="9.00390625" style="1" customWidth="1"/>
    <col min="45" max="45" width="13.00390625" style="1" customWidth="1"/>
    <col min="46" max="16384" width="9.00390625" style="1" customWidth="1"/>
  </cols>
  <sheetData>
    <row r="1" spans="1:33" ht="37.5" customHeight="1" thickBot="1">
      <c r="A1" s="169" t="s">
        <v>700</v>
      </c>
      <c r="B1" s="170"/>
      <c r="C1" s="170"/>
      <c r="D1" s="170"/>
      <c r="E1" s="170"/>
      <c r="F1" s="170"/>
      <c r="G1" s="170"/>
      <c r="H1" s="170"/>
      <c r="I1" s="170"/>
      <c r="J1" s="170"/>
      <c r="K1" s="170"/>
      <c r="L1" s="170"/>
      <c r="M1" s="170"/>
      <c r="N1" s="170"/>
      <c r="O1" s="170"/>
      <c r="P1" s="170"/>
      <c r="Q1" s="170"/>
      <c r="R1" s="170"/>
      <c r="S1" s="170"/>
      <c r="T1" s="170"/>
      <c r="U1" s="170"/>
      <c r="V1" s="170"/>
      <c r="W1" s="170"/>
      <c r="X1" s="171"/>
      <c r="Y1" s="2"/>
      <c r="Z1" s="64"/>
      <c r="AA1" s="1"/>
      <c r="AB1" s="2"/>
      <c r="AC1" s="64"/>
      <c r="AD1" s="1"/>
      <c r="AF1" s="1"/>
      <c r="AG1" s="1"/>
    </row>
    <row r="8" ht="13.5" customHeight="1"/>
    <row r="9" ht="11.25" customHeight="1"/>
    <row r="10" ht="14.25" customHeight="1"/>
    <row r="11" spans="10:24" ht="13.5" customHeight="1">
      <c r="J11" s="172" t="s">
        <v>689</v>
      </c>
      <c r="K11" s="172"/>
      <c r="L11" s="172"/>
      <c r="M11" s="172"/>
      <c r="N11" s="172"/>
      <c r="O11" s="116"/>
      <c r="P11" s="116"/>
      <c r="Q11" s="116"/>
      <c r="R11" s="116"/>
      <c r="S11" s="116"/>
      <c r="T11" s="116"/>
      <c r="U11" s="116"/>
      <c r="V11" s="116"/>
      <c r="W11" s="116"/>
      <c r="X11" s="116"/>
    </row>
    <row r="12" spans="2:22" ht="15" customHeight="1">
      <c r="B12" s="38"/>
      <c r="J12" s="173" t="s">
        <v>158</v>
      </c>
      <c r="K12" s="173"/>
      <c r="L12" s="173"/>
      <c r="M12" s="173"/>
      <c r="N12" s="173"/>
      <c r="O12" s="121"/>
      <c r="P12" s="121"/>
      <c r="Q12" s="121"/>
      <c r="R12" s="121"/>
      <c r="S12" s="121"/>
      <c r="T12" s="121"/>
      <c r="U12" s="121"/>
      <c r="V12" s="121"/>
    </row>
    <row r="13" spans="10:24" ht="12.75" customHeight="1">
      <c r="J13" s="174" t="s">
        <v>159</v>
      </c>
      <c r="K13" s="174"/>
      <c r="L13" s="174"/>
      <c r="M13" s="174"/>
      <c r="N13" s="174"/>
      <c r="O13" s="117"/>
      <c r="P13" s="117"/>
      <c r="Q13" s="117"/>
      <c r="R13" s="117"/>
      <c r="S13" s="117"/>
      <c r="T13" s="117"/>
      <c r="U13" s="117"/>
      <c r="V13" s="117"/>
      <c r="W13" s="117"/>
      <c r="X13" s="117"/>
    </row>
    <row r="14" spans="10:22" ht="15" customHeight="1">
      <c r="J14" s="175" t="s">
        <v>160</v>
      </c>
      <c r="K14" s="175"/>
      <c r="L14" s="175"/>
      <c r="M14" s="175"/>
      <c r="N14" s="175"/>
      <c r="O14" s="122"/>
      <c r="P14" s="122"/>
      <c r="Q14" s="122"/>
      <c r="R14" s="122"/>
      <c r="S14" s="122"/>
      <c r="T14" s="122"/>
      <c r="U14" s="122"/>
      <c r="V14" s="122"/>
    </row>
    <row r="15" spans="14:18" ht="17.25" customHeight="1">
      <c r="N15" s="40"/>
      <c r="O15" s="40"/>
      <c r="P15" s="40"/>
      <c r="Q15" s="40"/>
      <c r="R15" s="40"/>
    </row>
    <row r="16" spans="1:33" s="2" customFormat="1" ht="27">
      <c r="A16" s="119" t="s">
        <v>161</v>
      </c>
      <c r="B16" s="119" t="s">
        <v>162</v>
      </c>
      <c r="C16" s="63" t="s">
        <v>163</v>
      </c>
      <c r="D16" s="119" t="s">
        <v>164</v>
      </c>
      <c r="E16" s="119" t="s">
        <v>162</v>
      </c>
      <c r="F16" s="63" t="s">
        <v>163</v>
      </c>
      <c r="G16" s="119" t="s">
        <v>161</v>
      </c>
      <c r="H16" s="119" t="s">
        <v>162</v>
      </c>
      <c r="I16" s="63" t="s">
        <v>163</v>
      </c>
      <c r="J16" s="119" t="s">
        <v>161</v>
      </c>
      <c r="K16" s="119" t="s">
        <v>162</v>
      </c>
      <c r="L16" s="63" t="s">
        <v>163</v>
      </c>
      <c r="M16" s="119" t="s">
        <v>161</v>
      </c>
      <c r="N16" s="119" t="s">
        <v>162</v>
      </c>
      <c r="O16" s="63" t="s">
        <v>163</v>
      </c>
      <c r="P16" s="119" t="s">
        <v>161</v>
      </c>
      <c r="Q16" s="119" t="s">
        <v>162</v>
      </c>
      <c r="R16" s="63" t="s">
        <v>163</v>
      </c>
      <c r="S16" s="4" t="s">
        <v>161</v>
      </c>
      <c r="T16" s="119" t="s">
        <v>162</v>
      </c>
      <c r="U16" s="63" t="s">
        <v>163</v>
      </c>
      <c r="V16" s="119" t="s">
        <v>161</v>
      </c>
      <c r="W16" s="119" t="s">
        <v>162</v>
      </c>
      <c r="X16" s="63" t="s">
        <v>163</v>
      </c>
      <c r="AA16" s="64"/>
      <c r="AD16" s="64"/>
      <c r="AG16" s="64"/>
    </row>
    <row r="17" spans="1:24" ht="15.75" customHeight="1">
      <c r="A17" s="3">
        <v>20</v>
      </c>
      <c r="B17" s="63">
        <v>346.0759170046721</v>
      </c>
      <c r="C17" s="63">
        <v>200</v>
      </c>
      <c r="D17" s="3">
        <v>210</v>
      </c>
      <c r="E17" s="63">
        <v>1448.05484867392</v>
      </c>
      <c r="F17" s="63">
        <v>1150</v>
      </c>
      <c r="G17" s="3">
        <v>400</v>
      </c>
      <c r="H17" s="63">
        <v>2546.7580811232006</v>
      </c>
      <c r="I17" s="63">
        <v>2130</v>
      </c>
      <c r="J17" s="3">
        <v>590</v>
      </c>
      <c r="K17" s="63">
        <v>3728.6505616224003</v>
      </c>
      <c r="L17" s="63">
        <v>3580</v>
      </c>
      <c r="M17" s="3">
        <v>780</v>
      </c>
      <c r="N17" s="63">
        <v>4877.353794071681</v>
      </c>
      <c r="O17" s="63">
        <v>3865</v>
      </c>
      <c r="P17" s="3">
        <v>980</v>
      </c>
      <c r="Q17" s="63">
        <f>O36+69.92</f>
        <v>4494.92</v>
      </c>
      <c r="R17" s="63">
        <v>4475</v>
      </c>
      <c r="S17" s="3">
        <v>1190</v>
      </c>
      <c r="T17" s="5">
        <f>7445.6+69.92</f>
        <v>7515.52</v>
      </c>
      <c r="U17" s="63">
        <f>7800+80</f>
        <v>7880</v>
      </c>
      <c r="V17" s="3">
        <f>1390+10</f>
        <v>1400</v>
      </c>
      <c r="W17" s="4">
        <f>T37+15.12</f>
        <v>7833.039999999998</v>
      </c>
      <c r="X17" s="63">
        <f>((W17*0.05)+W17)</f>
        <v>8224.691999999997</v>
      </c>
    </row>
    <row r="18" spans="1:24" ht="13.5">
      <c r="A18" s="3">
        <v>30</v>
      </c>
      <c r="B18" s="63">
        <v>414.3354066302561</v>
      </c>
      <c r="C18" s="63">
        <v>250</v>
      </c>
      <c r="D18" s="3">
        <v>220</v>
      </c>
      <c r="E18" s="63">
        <v>1514.6494726988797</v>
      </c>
      <c r="F18" s="63">
        <v>1200</v>
      </c>
      <c r="G18" s="3">
        <v>410</v>
      </c>
      <c r="H18" s="63">
        <v>2613.35270514816</v>
      </c>
      <c r="I18" s="63">
        <v>2210</v>
      </c>
      <c r="J18" s="3">
        <v>600</v>
      </c>
      <c r="K18" s="63">
        <v>3795.24518564736</v>
      </c>
      <c r="L18" s="63">
        <v>3595</v>
      </c>
      <c r="M18" s="3">
        <v>790</v>
      </c>
      <c r="N18" s="63">
        <v>4893.94841809664</v>
      </c>
      <c r="O18" s="63">
        <v>3885</v>
      </c>
      <c r="P18" s="3">
        <v>990</v>
      </c>
      <c r="Q18" s="63">
        <f>Q17+69.92</f>
        <v>4564.84</v>
      </c>
      <c r="R18" s="63">
        <v>4575</v>
      </c>
      <c r="S18" s="3">
        <f>S17+10</f>
        <v>1200</v>
      </c>
      <c r="T18" s="5">
        <f aca="true" t="shared" si="0" ref="T18:T36">T17+15.12</f>
        <v>7530.64</v>
      </c>
      <c r="U18" s="63">
        <f aca="true" t="shared" si="1" ref="U18:U29">U17+50</f>
        <v>7930</v>
      </c>
      <c r="V18" s="3">
        <f>V17+10</f>
        <v>1410</v>
      </c>
      <c r="W18" s="4">
        <f>W17+15.12</f>
        <v>7848.159999999998</v>
      </c>
      <c r="X18" s="63">
        <f aca="true" t="shared" si="2" ref="X18:X37">((W18*0.05)+W18)</f>
        <v>8240.567999999997</v>
      </c>
    </row>
    <row r="19" spans="1:24" ht="13.5">
      <c r="A19" s="3">
        <v>40</v>
      </c>
      <c r="B19" s="63">
        <v>482.5948962558399</v>
      </c>
      <c r="C19" s="63">
        <v>300</v>
      </c>
      <c r="D19" s="3">
        <v>230</v>
      </c>
      <c r="E19" s="63">
        <v>1581.24409672384</v>
      </c>
      <c r="F19" s="63">
        <v>1250</v>
      </c>
      <c r="G19" s="3">
        <v>420</v>
      </c>
      <c r="H19" s="63">
        <v>2679.947329173119</v>
      </c>
      <c r="I19" s="63">
        <v>2290</v>
      </c>
      <c r="J19" s="3">
        <v>610</v>
      </c>
      <c r="K19" s="63">
        <v>3861.8398096723204</v>
      </c>
      <c r="L19" s="63">
        <v>3610</v>
      </c>
      <c r="M19" s="3">
        <v>800</v>
      </c>
      <c r="N19" s="63">
        <v>4960.543042121599</v>
      </c>
      <c r="O19" s="63">
        <v>3915</v>
      </c>
      <c r="P19" s="3">
        <v>1000</v>
      </c>
      <c r="Q19" s="63">
        <f aca="true" t="shared" si="3" ref="Q19:Q37">Q18+69.92</f>
        <v>4634.76</v>
      </c>
      <c r="R19" s="63">
        <v>4675</v>
      </c>
      <c r="S19" s="3">
        <f>S18+10</f>
        <v>1210</v>
      </c>
      <c r="T19" s="5">
        <f t="shared" si="0"/>
        <v>7545.76</v>
      </c>
      <c r="U19" s="63">
        <f t="shared" si="1"/>
        <v>7980</v>
      </c>
      <c r="V19" s="3">
        <f aca="true" t="shared" si="4" ref="V19:V37">V18+10</f>
        <v>1420</v>
      </c>
      <c r="W19" s="4">
        <f>W18+15.12</f>
        <v>7863.279999999998</v>
      </c>
      <c r="X19" s="63">
        <f t="shared" si="2"/>
        <v>8256.443999999998</v>
      </c>
    </row>
    <row r="20" spans="1:24" ht="13.5">
      <c r="A20" s="3">
        <v>50</v>
      </c>
      <c r="B20" s="63">
        <v>550.854385881424</v>
      </c>
      <c r="C20" s="63">
        <v>350</v>
      </c>
      <c r="D20" s="3">
        <v>240</v>
      </c>
      <c r="E20" s="63">
        <v>1647.8387207488004</v>
      </c>
      <c r="F20" s="63">
        <v>1300</v>
      </c>
      <c r="G20" s="3">
        <v>430</v>
      </c>
      <c r="H20" s="63">
        <v>2746.5419531980797</v>
      </c>
      <c r="I20" s="63">
        <v>2370</v>
      </c>
      <c r="J20" s="3">
        <v>620</v>
      </c>
      <c r="K20" s="63">
        <v>3928.434433697281</v>
      </c>
      <c r="L20" s="63">
        <v>3625</v>
      </c>
      <c r="M20" s="3">
        <v>810</v>
      </c>
      <c r="N20" s="63">
        <v>5007.137666146561</v>
      </c>
      <c r="O20" s="63">
        <v>3945</v>
      </c>
      <c r="P20" s="3">
        <v>1010</v>
      </c>
      <c r="Q20" s="63">
        <f t="shared" si="3"/>
        <v>4704.68</v>
      </c>
      <c r="R20" s="63">
        <v>6569.8124447268765</v>
      </c>
      <c r="S20" s="3">
        <f aca="true" t="shared" si="5" ref="S20:S37">S19+10</f>
        <v>1220</v>
      </c>
      <c r="T20" s="5">
        <f t="shared" si="0"/>
        <v>7560.88</v>
      </c>
      <c r="U20" s="63">
        <f t="shared" si="1"/>
        <v>8030</v>
      </c>
      <c r="V20" s="3">
        <f t="shared" si="4"/>
        <v>1430</v>
      </c>
      <c r="W20" s="4">
        <f>W19+15.12</f>
        <v>7878.399999999998</v>
      </c>
      <c r="X20" s="63">
        <f t="shared" si="2"/>
        <v>8272.319999999998</v>
      </c>
    </row>
    <row r="21" spans="1:24" ht="13.5">
      <c r="A21" s="3">
        <v>60</v>
      </c>
      <c r="B21" s="63">
        <v>619.1138755070081</v>
      </c>
      <c r="C21" s="63">
        <v>400</v>
      </c>
      <c r="D21" s="3">
        <v>250</v>
      </c>
      <c r="E21" s="63">
        <v>1714.43334477376</v>
      </c>
      <c r="F21" s="63">
        <v>1350</v>
      </c>
      <c r="G21" s="3">
        <v>440</v>
      </c>
      <c r="H21" s="63">
        <v>2813.1365772230406</v>
      </c>
      <c r="I21" s="63">
        <v>2450</v>
      </c>
      <c r="J21" s="3">
        <v>630</v>
      </c>
      <c r="K21" s="63">
        <v>3995.0290577222404</v>
      </c>
      <c r="L21" s="63">
        <v>3640</v>
      </c>
      <c r="M21" s="3">
        <v>820</v>
      </c>
      <c r="N21" s="63">
        <v>5073.732290171519</v>
      </c>
      <c r="O21" s="63">
        <v>3975</v>
      </c>
      <c r="P21" s="3">
        <v>1020</v>
      </c>
      <c r="Q21" s="63">
        <f t="shared" si="3"/>
        <v>4774.6</v>
      </c>
      <c r="R21" s="63">
        <v>6643.228444726877</v>
      </c>
      <c r="S21" s="3">
        <f t="shared" si="5"/>
        <v>1230</v>
      </c>
      <c r="T21" s="5">
        <f t="shared" si="0"/>
        <v>7576</v>
      </c>
      <c r="U21" s="63">
        <f t="shared" si="1"/>
        <v>8080</v>
      </c>
      <c r="V21" s="3">
        <f t="shared" si="4"/>
        <v>1440</v>
      </c>
      <c r="W21" s="4">
        <f>W20+15.12</f>
        <v>7893.519999999998</v>
      </c>
      <c r="X21" s="63">
        <f t="shared" si="2"/>
        <v>8288.195999999998</v>
      </c>
    </row>
    <row r="22" spans="1:24" ht="13.5">
      <c r="A22" s="3">
        <v>70</v>
      </c>
      <c r="B22" s="63">
        <v>687.373365132592</v>
      </c>
      <c r="C22" s="63">
        <v>450</v>
      </c>
      <c r="D22" s="3">
        <v>260</v>
      </c>
      <c r="E22" s="63">
        <v>1781.0279687987204</v>
      </c>
      <c r="F22" s="63">
        <v>1400</v>
      </c>
      <c r="G22" s="3">
        <v>450</v>
      </c>
      <c r="H22" s="63">
        <v>2879.731201248</v>
      </c>
      <c r="I22" s="63">
        <v>2530</v>
      </c>
      <c r="J22" s="3">
        <v>640</v>
      </c>
      <c r="K22" s="63">
        <v>4061.623681747201</v>
      </c>
      <c r="L22" s="63">
        <v>3655</v>
      </c>
      <c r="M22" s="3">
        <v>830</v>
      </c>
      <c r="N22" s="63">
        <v>5140.326914196481</v>
      </c>
      <c r="O22" s="63">
        <v>4005</v>
      </c>
      <c r="P22" s="3">
        <v>1030</v>
      </c>
      <c r="Q22" s="63">
        <f t="shared" si="3"/>
        <v>4844.52</v>
      </c>
      <c r="R22" s="63">
        <v>6716.644444726877</v>
      </c>
      <c r="S22" s="3">
        <f t="shared" si="5"/>
        <v>1240</v>
      </c>
      <c r="T22" s="5">
        <f t="shared" si="0"/>
        <v>7591.12</v>
      </c>
      <c r="U22" s="63">
        <f t="shared" si="1"/>
        <v>8130</v>
      </c>
      <c r="V22" s="3">
        <f t="shared" si="4"/>
        <v>1450</v>
      </c>
      <c r="W22" s="4">
        <f aca="true" t="shared" si="6" ref="W22:W37">W21+15.12</f>
        <v>7908.639999999998</v>
      </c>
      <c r="X22" s="63">
        <f t="shared" si="2"/>
        <v>8304.071999999998</v>
      </c>
    </row>
    <row r="23" spans="1:24" ht="13.5">
      <c r="A23" s="3">
        <v>80</v>
      </c>
      <c r="B23" s="63">
        <v>755.6328547581759</v>
      </c>
      <c r="C23" s="63">
        <v>500</v>
      </c>
      <c r="D23" s="3">
        <v>270</v>
      </c>
      <c r="E23" s="63">
        <v>1847.62259282368</v>
      </c>
      <c r="F23" s="63">
        <v>1450</v>
      </c>
      <c r="G23" s="3">
        <v>460</v>
      </c>
      <c r="H23" s="63">
        <v>2946.3258252729597</v>
      </c>
      <c r="I23" s="63">
        <v>2610</v>
      </c>
      <c r="J23" s="3">
        <v>650</v>
      </c>
      <c r="K23" s="63">
        <v>4128.2183057721595</v>
      </c>
      <c r="L23" s="63">
        <v>3670</v>
      </c>
      <c r="M23" s="3">
        <v>840</v>
      </c>
      <c r="N23" s="63">
        <v>5196.92153822144</v>
      </c>
      <c r="O23" s="63">
        <v>4035</v>
      </c>
      <c r="P23" s="3">
        <v>1040</v>
      </c>
      <c r="Q23" s="63">
        <f t="shared" si="3"/>
        <v>4914.4400000000005</v>
      </c>
      <c r="R23" s="63">
        <v>6790.060444726877</v>
      </c>
      <c r="S23" s="3">
        <f t="shared" si="5"/>
        <v>1250</v>
      </c>
      <c r="T23" s="5">
        <f t="shared" si="0"/>
        <v>7606.24</v>
      </c>
      <c r="U23" s="63">
        <f t="shared" si="1"/>
        <v>8180</v>
      </c>
      <c r="V23" s="3">
        <f t="shared" si="4"/>
        <v>1460</v>
      </c>
      <c r="W23" s="4">
        <f t="shared" si="6"/>
        <v>7923.7599999999975</v>
      </c>
      <c r="X23" s="63">
        <f t="shared" si="2"/>
        <v>8319.947999999997</v>
      </c>
    </row>
    <row r="24" spans="1:24" ht="13.5">
      <c r="A24" s="3">
        <v>90</v>
      </c>
      <c r="B24" s="63">
        <v>823.8923443837601</v>
      </c>
      <c r="C24" s="63">
        <v>550</v>
      </c>
      <c r="D24" s="3">
        <v>280</v>
      </c>
      <c r="E24" s="63">
        <v>1914.2172168486404</v>
      </c>
      <c r="F24" s="63">
        <v>1500</v>
      </c>
      <c r="G24" s="3">
        <v>470</v>
      </c>
      <c r="H24" s="63">
        <v>3012.9204492979197</v>
      </c>
      <c r="I24" s="63">
        <v>2690</v>
      </c>
      <c r="J24" s="3">
        <v>660</v>
      </c>
      <c r="K24" s="63">
        <v>4194.812929797121</v>
      </c>
      <c r="L24" s="63">
        <v>3685</v>
      </c>
      <c r="M24" s="3">
        <v>850</v>
      </c>
      <c r="N24" s="63">
        <v>5199.516162246401</v>
      </c>
      <c r="O24" s="63">
        <v>4065</v>
      </c>
      <c r="P24" s="3">
        <v>1050</v>
      </c>
      <c r="Q24" s="63">
        <f t="shared" si="3"/>
        <v>4984.360000000001</v>
      </c>
      <c r="R24" s="63">
        <v>6863.476444726877</v>
      </c>
      <c r="S24" s="3">
        <f t="shared" si="5"/>
        <v>1260</v>
      </c>
      <c r="T24" s="5">
        <f t="shared" si="0"/>
        <v>7621.36</v>
      </c>
      <c r="U24" s="63">
        <f t="shared" si="1"/>
        <v>8230</v>
      </c>
      <c r="V24" s="3">
        <f t="shared" si="4"/>
        <v>1470</v>
      </c>
      <c r="W24" s="4">
        <f t="shared" si="6"/>
        <v>7938.879999999997</v>
      </c>
      <c r="X24" s="63">
        <f t="shared" si="2"/>
        <v>8335.823999999997</v>
      </c>
    </row>
    <row r="25" spans="1:24" ht="13.5">
      <c r="A25" s="3">
        <v>100</v>
      </c>
      <c r="B25" s="63">
        <v>892.1518340093442</v>
      </c>
      <c r="C25" s="63">
        <v>600</v>
      </c>
      <c r="D25" s="3">
        <v>290</v>
      </c>
      <c r="E25" s="63">
        <v>1980.8118408736004</v>
      </c>
      <c r="F25" s="63">
        <v>1550</v>
      </c>
      <c r="G25" s="3">
        <v>480</v>
      </c>
      <c r="H25" s="63">
        <v>3079.51507332288</v>
      </c>
      <c r="I25" s="63">
        <v>2770</v>
      </c>
      <c r="J25" s="3">
        <v>670</v>
      </c>
      <c r="K25" s="63">
        <v>4261.4075538220795</v>
      </c>
      <c r="L25" s="63">
        <v>3700</v>
      </c>
      <c r="M25" s="3">
        <v>860</v>
      </c>
      <c r="N25" s="63">
        <v>5202.110786271362</v>
      </c>
      <c r="O25" s="63">
        <v>4095</v>
      </c>
      <c r="P25" s="3">
        <v>1060</v>
      </c>
      <c r="Q25" s="63">
        <f t="shared" si="3"/>
        <v>5054.280000000001</v>
      </c>
      <c r="R25" s="63">
        <v>6936.892444726877</v>
      </c>
      <c r="S25" s="3">
        <f t="shared" si="5"/>
        <v>1270</v>
      </c>
      <c r="T25" s="5">
        <f t="shared" si="0"/>
        <v>7636.48</v>
      </c>
      <c r="U25" s="63">
        <f t="shared" si="1"/>
        <v>8280</v>
      </c>
      <c r="V25" s="3">
        <f t="shared" si="4"/>
        <v>1480</v>
      </c>
      <c r="W25" s="4">
        <f t="shared" si="6"/>
        <v>7953.999999999997</v>
      </c>
      <c r="X25" s="63">
        <f t="shared" si="2"/>
        <v>8351.699999999997</v>
      </c>
    </row>
    <row r="26" spans="1:24" ht="13.5">
      <c r="A26" s="3">
        <v>110</v>
      </c>
      <c r="B26" s="63">
        <v>960.4113236349281</v>
      </c>
      <c r="C26" s="63">
        <v>650</v>
      </c>
      <c r="D26" s="3">
        <v>300</v>
      </c>
      <c r="E26" s="63">
        <v>2047.4064648985604</v>
      </c>
      <c r="F26" s="63">
        <v>1600</v>
      </c>
      <c r="G26" s="3">
        <v>490</v>
      </c>
      <c r="H26" s="63">
        <v>3146.10969734784</v>
      </c>
      <c r="I26" s="63">
        <v>2850</v>
      </c>
      <c r="J26" s="3">
        <v>680</v>
      </c>
      <c r="K26" s="63">
        <v>4327.391217993601</v>
      </c>
      <c r="L26" s="63">
        <v>3715</v>
      </c>
      <c r="M26" s="3">
        <v>870</v>
      </c>
      <c r="N26" s="63">
        <v>5268.70541029632</v>
      </c>
      <c r="O26" s="63">
        <v>4125</v>
      </c>
      <c r="P26" s="3">
        <v>1070</v>
      </c>
      <c r="Q26" s="63">
        <f t="shared" si="3"/>
        <v>5124.200000000001</v>
      </c>
      <c r="R26" s="63">
        <v>7010.3084447268775</v>
      </c>
      <c r="S26" s="3">
        <f t="shared" si="5"/>
        <v>1280</v>
      </c>
      <c r="T26" s="5">
        <f t="shared" si="0"/>
        <v>7651.599999999999</v>
      </c>
      <c r="U26" s="63">
        <f t="shared" si="1"/>
        <v>8330</v>
      </c>
      <c r="V26" s="3">
        <f t="shared" si="4"/>
        <v>1490</v>
      </c>
      <c r="W26" s="4">
        <f t="shared" si="6"/>
        <v>7969.119999999997</v>
      </c>
      <c r="X26" s="63">
        <f t="shared" si="2"/>
        <v>8367.575999999997</v>
      </c>
    </row>
    <row r="27" spans="1:24" ht="13.5">
      <c r="A27" s="3">
        <v>120</v>
      </c>
      <c r="B27" s="63">
        <v>1028.6708132605122</v>
      </c>
      <c r="C27" s="63">
        <v>700</v>
      </c>
      <c r="D27" s="3">
        <v>310</v>
      </c>
      <c r="E27" s="63">
        <v>2114.00108892352</v>
      </c>
      <c r="F27" s="63">
        <v>1650</v>
      </c>
      <c r="G27" s="3">
        <v>500</v>
      </c>
      <c r="H27" s="63">
        <v>3212.7043213727998</v>
      </c>
      <c r="I27" s="63">
        <v>2930</v>
      </c>
      <c r="J27" s="3">
        <v>690</v>
      </c>
      <c r="K27" s="63">
        <v>4394.5968018720005</v>
      </c>
      <c r="L27" s="63">
        <v>3730</v>
      </c>
      <c r="M27" s="3">
        <v>880</v>
      </c>
      <c r="N27" s="63">
        <v>5335.30003432128</v>
      </c>
      <c r="O27" s="63">
        <v>4155</v>
      </c>
      <c r="P27" s="3">
        <v>1080</v>
      </c>
      <c r="Q27" s="63">
        <f t="shared" si="3"/>
        <v>5194.120000000001</v>
      </c>
      <c r="R27" s="63">
        <v>7083.724444726877</v>
      </c>
      <c r="S27" s="3">
        <f t="shared" si="5"/>
        <v>1290</v>
      </c>
      <c r="T27" s="5">
        <f t="shared" si="0"/>
        <v>7666.719999999999</v>
      </c>
      <c r="U27" s="63">
        <f t="shared" si="1"/>
        <v>8380</v>
      </c>
      <c r="V27" s="3">
        <f t="shared" si="4"/>
        <v>1500</v>
      </c>
      <c r="W27" s="4">
        <f t="shared" si="6"/>
        <v>7984.239999999997</v>
      </c>
      <c r="X27" s="63">
        <f t="shared" si="2"/>
        <v>8383.451999999997</v>
      </c>
    </row>
    <row r="28" spans="1:24" ht="13.5">
      <c r="A28" s="3">
        <v>130</v>
      </c>
      <c r="B28" s="63">
        <v>1096.9303028860961</v>
      </c>
      <c r="C28" s="63">
        <v>750</v>
      </c>
      <c r="D28" s="3">
        <v>320</v>
      </c>
      <c r="E28" s="63">
        <v>2180.59571294848</v>
      </c>
      <c r="F28" s="63">
        <v>1700</v>
      </c>
      <c r="G28" s="3">
        <v>510</v>
      </c>
      <c r="H28" s="63">
        <v>3279.2989453977593</v>
      </c>
      <c r="I28" s="63">
        <v>3010</v>
      </c>
      <c r="J28" s="3">
        <v>700</v>
      </c>
      <c r="K28" s="63">
        <v>4394.5968018720005</v>
      </c>
      <c r="L28" s="63">
        <v>3745</v>
      </c>
      <c r="M28" s="3">
        <v>890</v>
      </c>
      <c r="N28" s="63">
        <v>5339.894658346238</v>
      </c>
      <c r="O28" s="63">
        <v>4185</v>
      </c>
      <c r="P28" s="3">
        <v>1090</v>
      </c>
      <c r="Q28" s="63">
        <f t="shared" si="3"/>
        <v>5264.040000000001</v>
      </c>
      <c r="R28" s="63">
        <v>7157.140444726877</v>
      </c>
      <c r="S28" s="3">
        <f t="shared" si="5"/>
        <v>1300</v>
      </c>
      <c r="T28" s="5">
        <f t="shared" si="0"/>
        <v>7681.839999999999</v>
      </c>
      <c r="U28" s="63">
        <f t="shared" si="1"/>
        <v>8430</v>
      </c>
      <c r="V28" s="3">
        <f t="shared" si="4"/>
        <v>1510</v>
      </c>
      <c r="W28" s="4">
        <f t="shared" si="6"/>
        <v>7999.359999999997</v>
      </c>
      <c r="X28" s="63">
        <f t="shared" si="2"/>
        <v>8399.327999999998</v>
      </c>
    </row>
    <row r="29" spans="1:24" ht="13.5">
      <c r="A29" s="3">
        <v>140</v>
      </c>
      <c r="B29" s="63">
        <v>1165.1897925116798</v>
      </c>
      <c r="C29" s="63">
        <v>800</v>
      </c>
      <c r="D29" s="3">
        <v>330</v>
      </c>
      <c r="E29" s="63">
        <v>2247.190336973441</v>
      </c>
      <c r="F29" s="63">
        <v>1750</v>
      </c>
      <c r="G29" s="3">
        <v>520</v>
      </c>
      <c r="H29" s="63">
        <v>3345.8935694227207</v>
      </c>
      <c r="I29" s="63">
        <v>3090</v>
      </c>
      <c r="J29" s="3">
        <v>710</v>
      </c>
      <c r="K29" s="63">
        <v>4461.19142589696</v>
      </c>
      <c r="L29" s="63">
        <v>3760</v>
      </c>
      <c r="M29" s="3">
        <v>900</v>
      </c>
      <c r="N29" s="63">
        <v>5340.489282371201</v>
      </c>
      <c r="O29" s="63">
        <v>4215</v>
      </c>
      <c r="P29" s="3">
        <v>1100</v>
      </c>
      <c r="Q29" s="63">
        <f t="shared" si="3"/>
        <v>5333.960000000001</v>
      </c>
      <c r="R29" s="63">
        <v>7230.556444726877</v>
      </c>
      <c r="S29" s="3">
        <f t="shared" si="5"/>
        <v>1310</v>
      </c>
      <c r="T29" s="5">
        <f t="shared" si="0"/>
        <v>7696.959999999999</v>
      </c>
      <c r="U29" s="63">
        <f t="shared" si="1"/>
        <v>8480</v>
      </c>
      <c r="V29" s="3">
        <f t="shared" si="4"/>
        <v>1520</v>
      </c>
      <c r="W29" s="4">
        <f t="shared" si="6"/>
        <v>8014.479999999997</v>
      </c>
      <c r="X29" s="63">
        <f t="shared" si="2"/>
        <v>8415.203999999996</v>
      </c>
    </row>
    <row r="30" spans="1:24" ht="13.5">
      <c r="A30" s="3">
        <v>150</v>
      </c>
      <c r="B30" s="63">
        <v>1233.4492821372637</v>
      </c>
      <c r="C30" s="63">
        <v>850</v>
      </c>
      <c r="D30" s="3">
        <v>340</v>
      </c>
      <c r="E30" s="63">
        <v>2313.7849609983996</v>
      </c>
      <c r="F30" s="63">
        <v>1800</v>
      </c>
      <c r="G30" s="3">
        <v>530</v>
      </c>
      <c r="H30" s="63">
        <v>3412.48819344768</v>
      </c>
      <c r="I30" s="63">
        <v>3170</v>
      </c>
      <c r="J30" s="3">
        <v>720</v>
      </c>
      <c r="K30" s="63">
        <v>4527.7860499219205</v>
      </c>
      <c r="L30" s="63">
        <v>3775</v>
      </c>
      <c r="M30" s="3">
        <v>910</v>
      </c>
      <c r="N30" s="63">
        <v>5407.083906396159</v>
      </c>
      <c r="O30" s="63">
        <v>4245</v>
      </c>
      <c r="P30" s="3">
        <v>1110</v>
      </c>
      <c r="Q30" s="63">
        <f t="shared" si="3"/>
        <v>5403.880000000001</v>
      </c>
      <c r="R30" s="63">
        <v>7303.972444726877</v>
      </c>
      <c r="S30" s="3">
        <f t="shared" si="5"/>
        <v>1320</v>
      </c>
      <c r="T30" s="5">
        <f t="shared" si="0"/>
        <v>7712.079999999999</v>
      </c>
      <c r="U30" s="63">
        <f aca="true" t="shared" si="7" ref="U30:U37">((T30*0.05)+T30)</f>
        <v>8097.683999999999</v>
      </c>
      <c r="V30" s="3">
        <f t="shared" si="4"/>
        <v>1530</v>
      </c>
      <c r="W30" s="4">
        <f t="shared" si="6"/>
        <v>8029.599999999997</v>
      </c>
      <c r="X30" s="63">
        <f t="shared" si="2"/>
        <v>8431.079999999996</v>
      </c>
    </row>
    <row r="31" spans="1:24" ht="13.5">
      <c r="A31" s="3">
        <v>160</v>
      </c>
      <c r="B31" s="63">
        <v>1301.708771762848</v>
      </c>
      <c r="C31" s="63">
        <v>900</v>
      </c>
      <c r="D31" s="3">
        <v>350</v>
      </c>
      <c r="E31" s="63">
        <v>2380.3795850233596</v>
      </c>
      <c r="F31" s="63">
        <v>1850</v>
      </c>
      <c r="G31" s="3">
        <v>540</v>
      </c>
      <c r="H31" s="63">
        <v>3479.08281747264</v>
      </c>
      <c r="I31" s="63">
        <v>3250</v>
      </c>
      <c r="J31" s="3">
        <v>730</v>
      </c>
      <c r="K31" s="63">
        <v>4594.380673946882</v>
      </c>
      <c r="L31" s="63">
        <v>3790</v>
      </c>
      <c r="M31" s="3">
        <v>920</v>
      </c>
      <c r="N31" s="63">
        <v>5473.678530421121</v>
      </c>
      <c r="O31" s="63">
        <v>4275</v>
      </c>
      <c r="P31" s="3">
        <v>1120</v>
      </c>
      <c r="Q31" s="63">
        <f t="shared" si="3"/>
        <v>5473.800000000001</v>
      </c>
      <c r="R31" s="63">
        <v>7377.388444726877</v>
      </c>
      <c r="S31" s="3">
        <f t="shared" si="5"/>
        <v>1330</v>
      </c>
      <c r="T31" s="5">
        <f t="shared" si="0"/>
        <v>7727.199999999999</v>
      </c>
      <c r="U31" s="63">
        <f t="shared" si="7"/>
        <v>8113.559999999999</v>
      </c>
      <c r="V31" s="3">
        <f t="shared" si="4"/>
        <v>1540</v>
      </c>
      <c r="W31" s="4">
        <f t="shared" si="6"/>
        <v>8044.719999999997</v>
      </c>
      <c r="X31" s="63">
        <f t="shared" si="2"/>
        <v>8446.955999999996</v>
      </c>
    </row>
    <row r="32" spans="1:24" ht="13.5">
      <c r="A32" s="3">
        <v>170</v>
      </c>
      <c r="B32" s="63">
        <v>1369.9682613884318</v>
      </c>
      <c r="C32" s="63">
        <v>950</v>
      </c>
      <c r="D32" s="3">
        <v>360</v>
      </c>
      <c r="E32" s="63">
        <v>2446.97420904832</v>
      </c>
      <c r="F32" s="63">
        <v>1900</v>
      </c>
      <c r="G32" s="3">
        <v>550</v>
      </c>
      <c r="H32" s="63">
        <v>3579.8282261088007</v>
      </c>
      <c r="I32" s="63">
        <v>3330</v>
      </c>
      <c r="J32" s="3">
        <v>740</v>
      </c>
      <c r="K32" s="63">
        <v>4660.97529797184</v>
      </c>
      <c r="L32" s="63">
        <v>3805</v>
      </c>
      <c r="M32" s="3">
        <v>930</v>
      </c>
      <c r="N32" s="63">
        <v>5426.273154446081</v>
      </c>
      <c r="O32" s="63">
        <v>4305</v>
      </c>
      <c r="P32" s="3">
        <v>1130</v>
      </c>
      <c r="Q32" s="63">
        <f t="shared" si="3"/>
        <v>5543.720000000001</v>
      </c>
      <c r="R32" s="63">
        <v>7450.804444726878</v>
      </c>
      <c r="S32" s="3">
        <f t="shared" si="5"/>
        <v>1340</v>
      </c>
      <c r="T32" s="5">
        <f t="shared" si="0"/>
        <v>7742.319999999999</v>
      </c>
      <c r="U32" s="63">
        <f t="shared" si="7"/>
        <v>8129.435999999999</v>
      </c>
      <c r="V32" s="3">
        <f t="shared" si="4"/>
        <v>1550</v>
      </c>
      <c r="W32" s="4">
        <f t="shared" si="6"/>
        <v>8059.8399999999965</v>
      </c>
      <c r="X32" s="63">
        <f t="shared" si="2"/>
        <v>8462.831999999997</v>
      </c>
    </row>
    <row r="33" spans="1:24" ht="13.5">
      <c r="A33" s="3">
        <v>180</v>
      </c>
      <c r="B33" s="63">
        <v>1438.2277510140161</v>
      </c>
      <c r="C33" s="63">
        <v>1000</v>
      </c>
      <c r="D33" s="3">
        <v>370</v>
      </c>
      <c r="E33" s="63">
        <v>2446.97420904832</v>
      </c>
      <c r="F33" s="63">
        <v>1950</v>
      </c>
      <c r="G33" s="3">
        <v>560</v>
      </c>
      <c r="H33" s="63">
        <v>3647.0338099871997</v>
      </c>
      <c r="I33" s="63">
        <v>3410</v>
      </c>
      <c r="J33" s="3">
        <v>750</v>
      </c>
      <c r="K33" s="63">
        <v>4727.569921996799</v>
      </c>
      <c r="L33" s="63">
        <v>3820</v>
      </c>
      <c r="M33" s="3">
        <v>940</v>
      </c>
      <c r="N33" s="63">
        <v>5492.86777847104</v>
      </c>
      <c r="O33" s="63">
        <v>4335</v>
      </c>
      <c r="P33" s="3">
        <v>1140</v>
      </c>
      <c r="Q33" s="63">
        <f t="shared" si="3"/>
        <v>5613.640000000001</v>
      </c>
      <c r="R33" s="63">
        <v>7524.220444726878</v>
      </c>
      <c r="S33" s="3">
        <f t="shared" si="5"/>
        <v>1350</v>
      </c>
      <c r="T33" s="5">
        <f t="shared" si="0"/>
        <v>7757.439999999999</v>
      </c>
      <c r="U33" s="63">
        <f t="shared" si="7"/>
        <v>8145.311999999999</v>
      </c>
      <c r="V33" s="3">
        <f t="shared" si="4"/>
        <v>1560</v>
      </c>
      <c r="W33" s="4">
        <f t="shared" si="6"/>
        <v>8074.959999999996</v>
      </c>
      <c r="X33" s="63">
        <f t="shared" si="2"/>
        <v>8478.707999999997</v>
      </c>
    </row>
    <row r="34" spans="1:24" ht="13.5">
      <c r="A34" s="3">
        <v>190</v>
      </c>
      <c r="B34" s="63">
        <v>1506.4872406396003</v>
      </c>
      <c r="C34" s="63">
        <v>1050</v>
      </c>
      <c r="D34" s="3">
        <v>380</v>
      </c>
      <c r="E34" s="63">
        <v>2513.5688330732805</v>
      </c>
      <c r="F34" s="63">
        <v>2000</v>
      </c>
      <c r="G34" s="3">
        <v>570</v>
      </c>
      <c r="H34" s="63">
        <v>3705.4613135724812</v>
      </c>
      <c r="I34" s="63">
        <v>3490</v>
      </c>
      <c r="J34" s="3">
        <v>760</v>
      </c>
      <c r="K34" s="63">
        <v>4794.164546021761</v>
      </c>
      <c r="L34" s="63">
        <v>3835</v>
      </c>
      <c r="M34" s="3">
        <v>950</v>
      </c>
      <c r="N34" s="63">
        <v>5559.462402496</v>
      </c>
      <c r="O34" s="63">
        <v>4365</v>
      </c>
      <c r="P34" s="3">
        <v>1150</v>
      </c>
      <c r="Q34" s="63">
        <f t="shared" si="3"/>
        <v>5683.560000000001</v>
      </c>
      <c r="R34" s="63">
        <v>7597.636444726878</v>
      </c>
      <c r="S34" s="3">
        <f t="shared" si="5"/>
        <v>1360</v>
      </c>
      <c r="T34" s="5">
        <f t="shared" si="0"/>
        <v>7772.559999999999</v>
      </c>
      <c r="U34" s="63">
        <f t="shared" si="7"/>
        <v>8161.187999999998</v>
      </c>
      <c r="V34" s="3">
        <f t="shared" si="4"/>
        <v>1570</v>
      </c>
      <c r="W34" s="4">
        <f t="shared" si="6"/>
        <v>8090.079999999996</v>
      </c>
      <c r="X34" s="63">
        <f t="shared" si="2"/>
        <v>8494.583999999995</v>
      </c>
    </row>
    <row r="35" spans="1:24" ht="13.5">
      <c r="A35" s="3">
        <v>200</v>
      </c>
      <c r="B35" s="63">
        <v>1574.746730265184</v>
      </c>
      <c r="C35" s="63">
        <v>1100</v>
      </c>
      <c r="D35" s="3">
        <v>390</v>
      </c>
      <c r="E35" s="63">
        <v>2580.1634570982405</v>
      </c>
      <c r="F35" s="63">
        <v>2050</v>
      </c>
      <c r="G35" s="3">
        <v>580</v>
      </c>
      <c r="H35" s="63">
        <v>3722.055937597441</v>
      </c>
      <c r="I35" s="63">
        <v>3570</v>
      </c>
      <c r="J35" s="3">
        <v>770</v>
      </c>
      <c r="K35" s="63">
        <v>4860.759170046719</v>
      </c>
      <c r="L35" s="63">
        <v>3850</v>
      </c>
      <c r="M35" s="3">
        <v>960</v>
      </c>
      <c r="N35" s="63">
        <v>5626.057026520961</v>
      </c>
      <c r="O35" s="63">
        <v>4395</v>
      </c>
      <c r="P35" s="3">
        <v>1160</v>
      </c>
      <c r="Q35" s="63">
        <f t="shared" si="3"/>
        <v>5753.480000000001</v>
      </c>
      <c r="R35" s="63">
        <v>7671.052444726878</v>
      </c>
      <c r="S35" s="3">
        <f t="shared" si="5"/>
        <v>1370</v>
      </c>
      <c r="T35" s="5">
        <f t="shared" si="0"/>
        <v>7787.6799999999985</v>
      </c>
      <c r="U35" s="63">
        <f t="shared" si="7"/>
        <v>8177.0639999999985</v>
      </c>
      <c r="V35" s="3">
        <f t="shared" si="4"/>
        <v>1580</v>
      </c>
      <c r="W35" s="4">
        <f t="shared" si="6"/>
        <v>8105.199999999996</v>
      </c>
      <c r="X35" s="63">
        <f t="shared" si="2"/>
        <v>8510.459999999995</v>
      </c>
    </row>
    <row r="36" spans="1:24" ht="13.5">
      <c r="A36" s="3"/>
      <c r="B36" s="3"/>
      <c r="C36" s="63"/>
      <c r="D36" s="3"/>
      <c r="E36" s="3"/>
      <c r="F36" s="63"/>
      <c r="G36" s="3"/>
      <c r="H36" s="3"/>
      <c r="I36" s="63"/>
      <c r="K36" s="3"/>
      <c r="M36" s="3">
        <v>970</v>
      </c>
      <c r="N36" s="63">
        <v>5692.651650545919</v>
      </c>
      <c r="O36" s="63">
        <v>4425</v>
      </c>
      <c r="P36" s="3">
        <v>1170</v>
      </c>
      <c r="Q36" s="63">
        <f t="shared" si="3"/>
        <v>5823.4000000000015</v>
      </c>
      <c r="R36" s="63">
        <v>7744.468444726878</v>
      </c>
      <c r="S36" s="3">
        <f t="shared" si="5"/>
        <v>1380</v>
      </c>
      <c r="T36" s="5">
        <f t="shared" si="0"/>
        <v>7802.799999999998</v>
      </c>
      <c r="U36" s="63">
        <f t="shared" si="7"/>
        <v>8192.939999999999</v>
      </c>
      <c r="V36" s="3">
        <f t="shared" si="4"/>
        <v>1590</v>
      </c>
      <c r="W36" s="4">
        <f t="shared" si="6"/>
        <v>8120.319999999996</v>
      </c>
      <c r="X36" s="63">
        <f t="shared" si="2"/>
        <v>8526.335999999996</v>
      </c>
    </row>
    <row r="37" spans="1:24" ht="13.5">
      <c r="A37" s="3"/>
      <c r="B37" s="3"/>
      <c r="C37" s="63"/>
      <c r="D37" s="3"/>
      <c r="E37" s="3"/>
      <c r="F37" s="63"/>
      <c r="G37" s="3"/>
      <c r="H37" s="3"/>
      <c r="I37" s="63"/>
      <c r="J37" s="3"/>
      <c r="K37" s="3"/>
      <c r="L37" s="63"/>
      <c r="M37" s="3"/>
      <c r="N37" s="3"/>
      <c r="O37" s="63"/>
      <c r="P37" s="3">
        <v>1180</v>
      </c>
      <c r="Q37" s="63">
        <f t="shared" si="3"/>
        <v>5893.3200000000015</v>
      </c>
      <c r="R37" s="63">
        <v>7817.884444726878</v>
      </c>
      <c r="S37" s="3">
        <f t="shared" si="5"/>
        <v>1390</v>
      </c>
      <c r="T37" s="5">
        <f>T36+15.12</f>
        <v>7817.919999999998</v>
      </c>
      <c r="U37" s="63">
        <f t="shared" si="7"/>
        <v>8208.815999999999</v>
      </c>
      <c r="V37" s="3">
        <f t="shared" si="4"/>
        <v>1600</v>
      </c>
      <c r="W37" s="4">
        <f t="shared" si="6"/>
        <v>8135.439999999996</v>
      </c>
      <c r="X37" s="63">
        <f t="shared" si="2"/>
        <v>8542.211999999996</v>
      </c>
    </row>
    <row r="40" spans="1:24" ht="27">
      <c r="A40" s="3" t="s">
        <v>161</v>
      </c>
      <c r="B40" s="3" t="s">
        <v>162</v>
      </c>
      <c r="C40" s="63" t="s">
        <v>163</v>
      </c>
      <c r="D40" s="3" t="s">
        <v>161</v>
      </c>
      <c r="E40" s="3" t="s">
        <v>162</v>
      </c>
      <c r="F40" s="63" t="s">
        <v>163</v>
      </c>
      <c r="G40" s="3" t="s">
        <v>161</v>
      </c>
      <c r="H40" s="3" t="s">
        <v>162</v>
      </c>
      <c r="I40" s="63" t="s">
        <v>163</v>
      </c>
      <c r="J40" s="119" t="s">
        <v>161</v>
      </c>
      <c r="K40" s="119" t="s">
        <v>162</v>
      </c>
      <c r="L40" s="63" t="s">
        <v>163</v>
      </c>
      <c r="M40" s="119" t="s">
        <v>161</v>
      </c>
      <c r="N40" s="119" t="s">
        <v>162</v>
      </c>
      <c r="O40" s="63" t="s">
        <v>163</v>
      </c>
      <c r="P40" s="119" t="s">
        <v>161</v>
      </c>
      <c r="Q40" s="119" t="s">
        <v>162</v>
      </c>
      <c r="R40" s="63" t="s">
        <v>163</v>
      </c>
      <c r="S40" s="119" t="s">
        <v>161</v>
      </c>
      <c r="T40" s="119" t="s">
        <v>162</v>
      </c>
      <c r="U40" s="63" t="s">
        <v>163</v>
      </c>
      <c r="V40" s="119" t="s">
        <v>161</v>
      </c>
      <c r="W40" s="119" t="s">
        <v>162</v>
      </c>
      <c r="X40" s="63" t="s">
        <v>163</v>
      </c>
    </row>
    <row r="41" spans="1:24" ht="13.5">
      <c r="A41" s="3">
        <f>V37+10</f>
        <v>1610</v>
      </c>
      <c r="B41" s="4">
        <v>8542.211999999996</v>
      </c>
      <c r="C41" s="63">
        <f>((B41*0.005)+B41)</f>
        <v>8584.923059999996</v>
      </c>
      <c r="D41" s="3">
        <f>A61+10</f>
        <v>1820</v>
      </c>
      <c r="E41" s="118">
        <v>9910.164871100982</v>
      </c>
      <c r="F41" s="63">
        <f>((E41*0.005)+E41)</f>
        <v>9959.715695456487</v>
      </c>
      <c r="G41" s="3">
        <f>D61+10</f>
        <v>2030</v>
      </c>
      <c r="H41" s="4">
        <v>11004.445821947136</v>
      </c>
      <c r="I41" s="63">
        <f>((H41*0.005)+H41)</f>
        <v>11059.468051056872</v>
      </c>
      <c r="J41" s="3">
        <f>G61+10</f>
        <v>2240</v>
      </c>
      <c r="K41" s="4">
        <v>49238.3412777117</v>
      </c>
      <c r="L41" s="63">
        <f>((I61*0.005)+I61)</f>
        <v>12280.655122328946</v>
      </c>
      <c r="M41" s="3">
        <f>J61+10</f>
        <v>2450</v>
      </c>
      <c r="N41" s="4">
        <v>50185.6844241118</v>
      </c>
      <c r="O41" s="63">
        <f>((L61*0.05)+L61)</f>
        <v>14247.283606097668</v>
      </c>
      <c r="P41" s="3">
        <f>M61+10</f>
        <v>2660</v>
      </c>
      <c r="Q41" s="4">
        <v>40000</v>
      </c>
      <c r="R41" s="63">
        <f>((Q41*0.05)+Q41)</f>
        <v>42000</v>
      </c>
      <c r="S41" s="3">
        <f>P61+10</f>
        <v>2870</v>
      </c>
      <c r="T41" s="4">
        <v>52080.3707169121</v>
      </c>
      <c r="U41" s="63">
        <f>((T41*0.05)+T41)</f>
        <v>54684.389252757705</v>
      </c>
      <c r="V41" s="3">
        <f>S61+10</f>
        <v>3080</v>
      </c>
      <c r="W41" s="4">
        <v>52937.4907065122</v>
      </c>
      <c r="X41" s="63">
        <f aca="true" t="shared" si="8" ref="X41:X61">((W41*0.05)+W41)</f>
        <v>55584.36524183781</v>
      </c>
    </row>
    <row r="42" spans="1:24" ht="13.5">
      <c r="A42" s="3">
        <f>A41+10</f>
        <v>1620</v>
      </c>
      <c r="B42" s="4">
        <v>8969.322599999996</v>
      </c>
      <c r="C42" s="63">
        <f aca="true" t="shared" si="9" ref="C42:C61">((B42*0.005)+B42)</f>
        <v>9014.169212999996</v>
      </c>
      <c r="D42" s="3">
        <f>D41+10</f>
        <v>1830</v>
      </c>
      <c r="E42" s="4">
        <f>F41</f>
        <v>9959.715695456487</v>
      </c>
      <c r="F42" s="63">
        <f aca="true" t="shared" si="10" ref="F42:F61">((E42*0.005)+E42)</f>
        <v>10009.51427393377</v>
      </c>
      <c r="G42" s="3">
        <f>G41+10</f>
        <v>2040</v>
      </c>
      <c r="H42" s="4">
        <f>I41</f>
        <v>11059.468051056872</v>
      </c>
      <c r="I42" s="63">
        <f aca="true" t="shared" si="11" ref="I42:I61">((H42*0.005)+H42)</f>
        <v>11114.765391312158</v>
      </c>
      <c r="J42" s="3">
        <f aca="true" t="shared" si="12" ref="J42:J61">J41+10</f>
        <v>2250</v>
      </c>
      <c r="K42" s="4">
        <v>49283.4528561117</v>
      </c>
      <c r="L42" s="63">
        <f>((L41*0.005)+L41)</f>
        <v>12342.058397940591</v>
      </c>
      <c r="M42" s="3">
        <f aca="true" t="shared" si="13" ref="M42:M61">M41+10</f>
        <v>2460</v>
      </c>
      <c r="N42" s="4">
        <v>50230.7960025118</v>
      </c>
      <c r="O42" s="63">
        <f>((O41*0.005)+O41)</f>
        <v>14318.520024128156</v>
      </c>
      <c r="P42" s="3">
        <f aca="true" t="shared" si="14" ref="P42:P61">P41+10</f>
        <v>2670</v>
      </c>
      <c r="Q42" s="4">
        <v>51178.139148912</v>
      </c>
      <c r="R42" s="63">
        <f aca="true" t="shared" si="15" ref="R42:R61">((Q42*0.05)+Q42)</f>
        <v>53737.0461063576</v>
      </c>
      <c r="S42" s="3">
        <f aca="true" t="shared" si="16" ref="S42:S48">S41+10</f>
        <v>2880</v>
      </c>
      <c r="T42" s="4">
        <v>52125.4822953121</v>
      </c>
      <c r="U42" s="63">
        <f aca="true" t="shared" si="17" ref="U42:U61">((T42*0.05)+T42)</f>
        <v>54731.7564100777</v>
      </c>
      <c r="V42" s="3">
        <f aca="true" t="shared" si="18" ref="V42:V61">V41+10</f>
        <v>3090</v>
      </c>
      <c r="W42" s="4">
        <f aca="true" t="shared" si="19" ref="W42:W61">X41</f>
        <v>55584.36524183781</v>
      </c>
      <c r="X42" s="63">
        <f t="shared" si="8"/>
        <v>58363.5835039297</v>
      </c>
    </row>
    <row r="43" spans="1:24" ht="13.5">
      <c r="A43" s="3">
        <f aca="true" t="shared" si="20" ref="A43:A61">A42+10</f>
        <v>1630</v>
      </c>
      <c r="B43" s="4">
        <f>C42</f>
        <v>9014.169212999996</v>
      </c>
      <c r="C43" s="63">
        <f t="shared" si="9"/>
        <v>9059.240059064996</v>
      </c>
      <c r="D43" s="3">
        <f aca="true" t="shared" si="21" ref="D43:D61">D42+10</f>
        <v>1840</v>
      </c>
      <c r="E43" s="4">
        <f aca="true" t="shared" si="22" ref="E43:E61">F42</f>
        <v>10009.51427393377</v>
      </c>
      <c r="F43" s="63">
        <f t="shared" si="10"/>
        <v>10059.561845303439</v>
      </c>
      <c r="G43" s="3">
        <f aca="true" t="shared" si="23" ref="G43:G60">G42+10</f>
        <v>2050</v>
      </c>
      <c r="H43" s="4">
        <f aca="true" t="shared" si="24" ref="H43:H61">I42</f>
        <v>11114.765391312158</v>
      </c>
      <c r="I43" s="63">
        <f t="shared" si="11"/>
        <v>11170.339218268718</v>
      </c>
      <c r="J43" s="3">
        <f t="shared" si="12"/>
        <v>2260</v>
      </c>
      <c r="K43" s="4">
        <v>49328.5644345117</v>
      </c>
      <c r="L43" s="63">
        <f aca="true" t="shared" si="25" ref="L43:L61">((L42*0.005)+L42)</f>
        <v>12403.768689930293</v>
      </c>
      <c r="M43" s="3">
        <f t="shared" si="13"/>
        <v>2470</v>
      </c>
      <c r="N43" s="4">
        <v>50275.9075809118</v>
      </c>
      <c r="O43" s="63">
        <f aca="true" t="shared" si="26" ref="O43:O60">((O42*0.005)+O42)</f>
        <v>14390.112624248797</v>
      </c>
      <c r="P43" s="3">
        <f t="shared" si="14"/>
        <v>2680</v>
      </c>
      <c r="Q43" s="4">
        <v>51223.250727312</v>
      </c>
      <c r="R43" s="63">
        <f t="shared" si="15"/>
        <v>53784.4132636776</v>
      </c>
      <c r="S43" s="3">
        <f t="shared" si="16"/>
        <v>2890</v>
      </c>
      <c r="T43" s="4">
        <v>52170.5938737121</v>
      </c>
      <c r="U43" s="63">
        <f t="shared" si="17"/>
        <v>54779.123567397706</v>
      </c>
      <c r="V43" s="3">
        <f t="shared" si="18"/>
        <v>3100</v>
      </c>
      <c r="W43" s="4">
        <f t="shared" si="19"/>
        <v>58363.5835039297</v>
      </c>
      <c r="X43" s="63">
        <f t="shared" si="8"/>
        <v>61281.76267912619</v>
      </c>
    </row>
    <row r="44" spans="1:24" ht="13.5">
      <c r="A44" s="3">
        <f t="shared" si="20"/>
        <v>1640</v>
      </c>
      <c r="B44" s="4">
        <f aca="true" t="shared" si="27" ref="B44:B61">C43</f>
        <v>9059.240059064996</v>
      </c>
      <c r="C44" s="63">
        <f t="shared" si="9"/>
        <v>9104.53625936032</v>
      </c>
      <c r="D44" s="3">
        <f t="shared" si="21"/>
        <v>1850</v>
      </c>
      <c r="E44" s="4">
        <f t="shared" si="22"/>
        <v>10059.561845303439</v>
      </c>
      <c r="F44" s="63">
        <f t="shared" si="10"/>
        <v>10109.859654529955</v>
      </c>
      <c r="G44" s="3">
        <f t="shared" si="23"/>
        <v>2060</v>
      </c>
      <c r="H44" s="4">
        <f t="shared" si="24"/>
        <v>11170.339218268718</v>
      </c>
      <c r="I44" s="63">
        <f t="shared" si="11"/>
        <v>11226.190914360062</v>
      </c>
      <c r="J44" s="3">
        <f t="shared" si="12"/>
        <v>2270</v>
      </c>
      <c r="K44" s="4">
        <v>49373.6760129117</v>
      </c>
      <c r="L44" s="63">
        <f t="shared" si="25"/>
        <v>12465.787533379946</v>
      </c>
      <c r="M44" s="3">
        <f t="shared" si="13"/>
        <v>2480</v>
      </c>
      <c r="N44" s="4">
        <v>50321.0191593118</v>
      </c>
      <c r="O44" s="63">
        <f t="shared" si="26"/>
        <v>14462.06318737004</v>
      </c>
      <c r="P44" s="3">
        <f t="shared" si="14"/>
        <v>2690</v>
      </c>
      <c r="Q44" s="4">
        <v>51268.362305712</v>
      </c>
      <c r="R44" s="63">
        <f t="shared" si="15"/>
        <v>53831.7804209976</v>
      </c>
      <c r="S44" s="3">
        <f t="shared" si="16"/>
        <v>2900</v>
      </c>
      <c r="T44" s="4">
        <v>52215.7054521121</v>
      </c>
      <c r="U44" s="63">
        <f t="shared" si="17"/>
        <v>54826.49072471771</v>
      </c>
      <c r="V44" s="3">
        <f t="shared" si="18"/>
        <v>3110</v>
      </c>
      <c r="W44" s="4">
        <f t="shared" si="19"/>
        <v>61281.76267912619</v>
      </c>
      <c r="X44" s="63">
        <f t="shared" si="8"/>
        <v>64345.85081308249</v>
      </c>
    </row>
    <row r="45" spans="1:24" ht="13.5">
      <c r="A45" s="3">
        <f t="shared" si="20"/>
        <v>1650</v>
      </c>
      <c r="B45" s="4">
        <f t="shared" si="27"/>
        <v>9104.53625936032</v>
      </c>
      <c r="C45" s="63">
        <f t="shared" si="9"/>
        <v>9150.058940657122</v>
      </c>
      <c r="D45" s="3">
        <f t="shared" si="21"/>
        <v>1860</v>
      </c>
      <c r="E45" s="4">
        <f t="shared" si="22"/>
        <v>10109.859654529955</v>
      </c>
      <c r="F45" s="63">
        <f t="shared" si="10"/>
        <v>10160.408952802605</v>
      </c>
      <c r="G45" s="3">
        <f t="shared" si="23"/>
        <v>2070</v>
      </c>
      <c r="H45" s="4">
        <f t="shared" si="24"/>
        <v>11226.190914360062</v>
      </c>
      <c r="I45" s="63">
        <f t="shared" si="11"/>
        <v>11282.321868931862</v>
      </c>
      <c r="J45" s="3">
        <f t="shared" si="12"/>
        <v>2280</v>
      </c>
      <c r="K45" s="4">
        <v>49418.7875913117</v>
      </c>
      <c r="L45" s="63">
        <f t="shared" si="25"/>
        <v>12528.116471046846</v>
      </c>
      <c r="M45" s="3">
        <f t="shared" si="13"/>
        <v>2490</v>
      </c>
      <c r="N45" s="4">
        <v>50366.1307377118</v>
      </c>
      <c r="O45" s="63">
        <f t="shared" si="26"/>
        <v>14534.373503306892</v>
      </c>
      <c r="P45" s="3">
        <f t="shared" si="14"/>
        <v>2700</v>
      </c>
      <c r="Q45" s="4">
        <v>51313.473884112</v>
      </c>
      <c r="R45" s="63">
        <f t="shared" si="15"/>
        <v>53879.1475783176</v>
      </c>
      <c r="S45" s="3">
        <f t="shared" si="16"/>
        <v>2910</v>
      </c>
      <c r="T45" s="4">
        <v>52260.8170305121</v>
      </c>
      <c r="U45" s="63">
        <f t="shared" si="17"/>
        <v>54873.85788203771</v>
      </c>
      <c r="V45" s="3">
        <f t="shared" si="18"/>
        <v>3120</v>
      </c>
      <c r="W45" s="4">
        <f t="shared" si="19"/>
        <v>64345.85081308249</v>
      </c>
      <c r="X45" s="63">
        <f t="shared" si="8"/>
        <v>67563.14335373661</v>
      </c>
    </row>
    <row r="46" spans="1:24" ht="13.5">
      <c r="A46" s="3">
        <f t="shared" si="20"/>
        <v>1660</v>
      </c>
      <c r="B46" s="4">
        <f t="shared" si="27"/>
        <v>9150.058940657122</v>
      </c>
      <c r="C46" s="63">
        <f t="shared" si="9"/>
        <v>9195.809235360408</v>
      </c>
      <c r="D46" s="3">
        <f t="shared" si="21"/>
        <v>1870</v>
      </c>
      <c r="E46" s="4">
        <f t="shared" si="22"/>
        <v>10160.408952802605</v>
      </c>
      <c r="F46" s="63">
        <f t="shared" si="10"/>
        <v>10211.210997566619</v>
      </c>
      <c r="G46" s="3">
        <f t="shared" si="23"/>
        <v>2080</v>
      </c>
      <c r="H46" s="4">
        <f t="shared" si="24"/>
        <v>11282.321868931862</v>
      </c>
      <c r="I46" s="63">
        <f t="shared" si="11"/>
        <v>11338.733478276521</v>
      </c>
      <c r="J46" s="3">
        <f t="shared" si="12"/>
        <v>2290</v>
      </c>
      <c r="K46" s="4">
        <v>49463.8991697117</v>
      </c>
      <c r="L46" s="63">
        <f t="shared" si="25"/>
        <v>12590.75705340208</v>
      </c>
      <c r="M46" s="3">
        <f t="shared" si="13"/>
        <v>2500</v>
      </c>
      <c r="N46" s="4">
        <v>50411.2423161118</v>
      </c>
      <c r="O46" s="63">
        <f t="shared" si="26"/>
        <v>14607.045370823425</v>
      </c>
      <c r="P46" s="3">
        <f t="shared" si="14"/>
        <v>2710</v>
      </c>
      <c r="Q46" s="4">
        <v>51358.585462512</v>
      </c>
      <c r="R46" s="63">
        <f t="shared" si="15"/>
        <v>53926.5147356376</v>
      </c>
      <c r="S46" s="3">
        <f t="shared" si="16"/>
        <v>2920</v>
      </c>
      <c r="T46" s="4">
        <v>52305.9286089121</v>
      </c>
      <c r="U46" s="63">
        <f t="shared" si="17"/>
        <v>54921.225039357705</v>
      </c>
      <c r="V46" s="3">
        <f t="shared" si="18"/>
        <v>3130</v>
      </c>
      <c r="W46" s="4">
        <f t="shared" si="19"/>
        <v>67563.14335373661</v>
      </c>
      <c r="X46" s="63">
        <f t="shared" si="8"/>
        <v>70941.30052142344</v>
      </c>
    </row>
    <row r="47" spans="1:24" ht="13.5">
      <c r="A47" s="3">
        <f t="shared" si="20"/>
        <v>1670</v>
      </c>
      <c r="B47" s="4">
        <f t="shared" si="27"/>
        <v>9195.809235360408</v>
      </c>
      <c r="C47" s="63">
        <f t="shared" si="9"/>
        <v>9241.78828153721</v>
      </c>
      <c r="D47" s="3">
        <f t="shared" si="21"/>
        <v>1880</v>
      </c>
      <c r="E47" s="4">
        <f t="shared" si="22"/>
        <v>10211.210997566619</v>
      </c>
      <c r="F47" s="63">
        <f t="shared" si="10"/>
        <v>10262.267052554453</v>
      </c>
      <c r="G47" s="3">
        <f t="shared" si="23"/>
        <v>2090</v>
      </c>
      <c r="H47" s="4">
        <f t="shared" si="24"/>
        <v>11338.733478276521</v>
      </c>
      <c r="I47" s="63">
        <f t="shared" si="11"/>
        <v>11395.427145667903</v>
      </c>
      <c r="J47" s="3">
        <f t="shared" si="12"/>
        <v>2300</v>
      </c>
      <c r="K47" s="4">
        <v>49509.0107481117</v>
      </c>
      <c r="L47" s="63">
        <f t="shared" si="25"/>
        <v>12653.71083866909</v>
      </c>
      <c r="M47" s="3">
        <f t="shared" si="13"/>
        <v>2510</v>
      </c>
      <c r="N47" s="4">
        <v>50456.3538945119</v>
      </c>
      <c r="O47" s="63">
        <f t="shared" si="26"/>
        <v>14680.080597677543</v>
      </c>
      <c r="P47" s="3">
        <f t="shared" si="14"/>
        <v>2720</v>
      </c>
      <c r="Q47" s="4">
        <v>51403.697040912</v>
      </c>
      <c r="R47" s="63">
        <f t="shared" si="15"/>
        <v>53973.881892957594</v>
      </c>
      <c r="S47" s="3">
        <f t="shared" si="16"/>
        <v>2930</v>
      </c>
      <c r="T47" s="4">
        <v>52351.0401873121</v>
      </c>
      <c r="U47" s="63">
        <f t="shared" si="17"/>
        <v>54968.59219667771</v>
      </c>
      <c r="V47" s="3">
        <f t="shared" si="18"/>
        <v>3140</v>
      </c>
      <c r="W47" s="4">
        <f t="shared" si="19"/>
        <v>70941.30052142344</v>
      </c>
      <c r="X47" s="63">
        <f t="shared" si="8"/>
        <v>74488.36554749461</v>
      </c>
    </row>
    <row r="48" spans="1:24" ht="13.5">
      <c r="A48" s="3">
        <f t="shared" si="20"/>
        <v>1680</v>
      </c>
      <c r="B48" s="4">
        <f t="shared" si="27"/>
        <v>9241.78828153721</v>
      </c>
      <c r="C48" s="63">
        <f t="shared" si="9"/>
        <v>9287.997222944896</v>
      </c>
      <c r="D48" s="3">
        <f t="shared" si="21"/>
        <v>1890</v>
      </c>
      <c r="E48" s="4">
        <f t="shared" si="22"/>
        <v>10262.267052554453</v>
      </c>
      <c r="F48" s="63">
        <f t="shared" si="10"/>
        <v>10313.578387817224</v>
      </c>
      <c r="G48" s="3">
        <f t="shared" si="23"/>
        <v>2100</v>
      </c>
      <c r="H48" s="4">
        <f t="shared" si="24"/>
        <v>11395.427145667903</v>
      </c>
      <c r="I48" s="63">
        <f t="shared" si="11"/>
        <v>11452.404281396242</v>
      </c>
      <c r="J48" s="3">
        <f t="shared" si="12"/>
        <v>2310</v>
      </c>
      <c r="K48" s="4">
        <v>49554.1223265117</v>
      </c>
      <c r="L48" s="63">
        <f t="shared" si="25"/>
        <v>12716.979392862437</v>
      </c>
      <c r="M48" s="3">
        <f t="shared" si="13"/>
        <v>2520</v>
      </c>
      <c r="N48" s="4">
        <v>50501.4654729119</v>
      </c>
      <c r="O48" s="63">
        <f t="shared" si="26"/>
        <v>14753.48100066593</v>
      </c>
      <c r="P48" s="3">
        <f t="shared" si="14"/>
        <v>2730</v>
      </c>
      <c r="Q48" s="4">
        <v>51448.808619312</v>
      </c>
      <c r="R48" s="63">
        <f t="shared" si="15"/>
        <v>54021.249050277605</v>
      </c>
      <c r="S48" s="3">
        <f t="shared" si="16"/>
        <v>2940</v>
      </c>
      <c r="T48" s="4">
        <v>52396.1517657121</v>
      </c>
      <c r="U48" s="63">
        <f t="shared" si="17"/>
        <v>55015.95935399771</v>
      </c>
      <c r="V48" s="3">
        <f t="shared" si="18"/>
        <v>3150</v>
      </c>
      <c r="W48" s="4">
        <f t="shared" si="19"/>
        <v>74488.36554749461</v>
      </c>
      <c r="X48" s="63">
        <f t="shared" si="8"/>
        <v>78212.78382486934</v>
      </c>
    </row>
    <row r="49" spans="1:24" ht="13.5">
      <c r="A49" s="3">
        <f t="shared" si="20"/>
        <v>1690</v>
      </c>
      <c r="B49" s="4">
        <f t="shared" si="27"/>
        <v>9287.997222944896</v>
      </c>
      <c r="C49" s="63">
        <f t="shared" si="9"/>
        <v>9334.43720905962</v>
      </c>
      <c r="D49" s="3">
        <f t="shared" si="21"/>
        <v>1900</v>
      </c>
      <c r="E49" s="4">
        <f t="shared" si="22"/>
        <v>10313.578387817224</v>
      </c>
      <c r="F49" s="63">
        <f t="shared" si="10"/>
        <v>10365.14627975631</v>
      </c>
      <c r="G49" s="3">
        <f t="shared" si="23"/>
        <v>2110</v>
      </c>
      <c r="H49" s="4">
        <f t="shared" si="24"/>
        <v>11452.404281396242</v>
      </c>
      <c r="I49" s="63">
        <f t="shared" si="11"/>
        <v>11509.666302803224</v>
      </c>
      <c r="J49" s="3">
        <f t="shared" si="12"/>
        <v>2320</v>
      </c>
      <c r="K49" s="4">
        <v>49599.2339049117</v>
      </c>
      <c r="L49" s="63">
        <f t="shared" si="25"/>
        <v>12780.564289826749</v>
      </c>
      <c r="M49" s="3">
        <f t="shared" si="13"/>
        <v>2530</v>
      </c>
      <c r="N49" s="4">
        <v>50546.5770513119</v>
      </c>
      <c r="O49" s="63">
        <f t="shared" si="26"/>
        <v>14827.24840566926</v>
      </c>
      <c r="P49" s="3">
        <f t="shared" si="14"/>
        <v>2740</v>
      </c>
      <c r="Q49" s="4">
        <v>51493.920197712</v>
      </c>
      <c r="R49" s="63">
        <f t="shared" si="15"/>
        <v>54068.6162075976</v>
      </c>
      <c r="S49" s="3">
        <f>S48+10</f>
        <v>2950</v>
      </c>
      <c r="T49" s="4">
        <v>52441.2633441122</v>
      </c>
      <c r="U49" s="63">
        <f t="shared" si="17"/>
        <v>55063.32651131781</v>
      </c>
      <c r="V49" s="3">
        <f t="shared" si="18"/>
        <v>3160</v>
      </c>
      <c r="W49" s="4">
        <f t="shared" si="19"/>
        <v>78212.78382486934</v>
      </c>
      <c r="X49" s="63">
        <f t="shared" si="8"/>
        <v>82123.4230161128</v>
      </c>
    </row>
    <row r="50" spans="1:24" ht="13.5">
      <c r="A50" s="3">
        <f t="shared" si="20"/>
        <v>1700</v>
      </c>
      <c r="B50" s="4">
        <f t="shared" si="27"/>
        <v>9334.43720905962</v>
      </c>
      <c r="C50" s="63">
        <f t="shared" si="9"/>
        <v>9381.109395104919</v>
      </c>
      <c r="D50" s="3">
        <f t="shared" si="21"/>
        <v>1910</v>
      </c>
      <c r="E50" s="4">
        <f t="shared" si="22"/>
        <v>10365.14627975631</v>
      </c>
      <c r="F50" s="63">
        <f t="shared" si="10"/>
        <v>10416.972011155092</v>
      </c>
      <c r="G50" s="3">
        <f t="shared" si="23"/>
        <v>2120</v>
      </c>
      <c r="H50" s="4">
        <f t="shared" si="24"/>
        <v>11509.666302803224</v>
      </c>
      <c r="I50" s="63">
        <f t="shared" si="11"/>
        <v>11567.214634317239</v>
      </c>
      <c r="J50" s="3">
        <f t="shared" si="12"/>
        <v>2330</v>
      </c>
      <c r="K50" s="4">
        <v>49644.3454833117</v>
      </c>
      <c r="L50" s="63">
        <f t="shared" si="25"/>
        <v>12844.467111275882</v>
      </c>
      <c r="M50" s="3">
        <f t="shared" si="13"/>
        <v>2540</v>
      </c>
      <c r="N50" s="4">
        <v>50591.6886297119</v>
      </c>
      <c r="O50" s="63">
        <f t="shared" si="26"/>
        <v>14901.384647697605</v>
      </c>
      <c r="P50" s="3">
        <f t="shared" si="14"/>
        <v>2750</v>
      </c>
      <c r="Q50" s="4">
        <v>51539.031776112</v>
      </c>
      <c r="R50" s="63">
        <f t="shared" si="15"/>
        <v>54115.9833649176</v>
      </c>
      <c r="S50" s="3">
        <f aca="true" t="shared" si="28" ref="S50:S61">S49+10</f>
        <v>2960</v>
      </c>
      <c r="T50" s="4">
        <v>52486.3749225122</v>
      </c>
      <c r="U50" s="63">
        <f t="shared" si="17"/>
        <v>55110.69366863781</v>
      </c>
      <c r="V50" s="3">
        <f t="shared" si="18"/>
        <v>3170</v>
      </c>
      <c r="W50" s="4">
        <f t="shared" si="19"/>
        <v>82123.4230161128</v>
      </c>
      <c r="X50" s="63">
        <f t="shared" si="8"/>
        <v>86229.59416691845</v>
      </c>
    </row>
    <row r="51" spans="1:24" ht="13.5">
      <c r="A51" s="3">
        <f t="shared" si="20"/>
        <v>1710</v>
      </c>
      <c r="B51" s="4">
        <f t="shared" si="27"/>
        <v>9381.109395104919</v>
      </c>
      <c r="C51" s="63">
        <f t="shared" si="9"/>
        <v>9428.014942080443</v>
      </c>
      <c r="D51" s="3">
        <f t="shared" si="21"/>
        <v>1920</v>
      </c>
      <c r="E51" s="4">
        <f t="shared" si="22"/>
        <v>10416.972011155092</v>
      </c>
      <c r="F51" s="63">
        <f t="shared" si="10"/>
        <v>10469.056871210867</v>
      </c>
      <c r="G51" s="3">
        <f t="shared" si="23"/>
        <v>2130</v>
      </c>
      <c r="H51" s="4">
        <f t="shared" si="24"/>
        <v>11567.214634317239</v>
      </c>
      <c r="I51" s="63">
        <f t="shared" si="11"/>
        <v>11625.050707488825</v>
      </c>
      <c r="J51" s="3">
        <f t="shared" si="12"/>
        <v>2340</v>
      </c>
      <c r="K51" s="4">
        <v>49689.4570617117</v>
      </c>
      <c r="L51" s="63">
        <f t="shared" si="25"/>
        <v>12908.689446832263</v>
      </c>
      <c r="M51" s="3">
        <f t="shared" si="13"/>
        <v>2550</v>
      </c>
      <c r="N51" s="4">
        <v>50636.8002081119</v>
      </c>
      <c r="O51" s="63">
        <f t="shared" si="26"/>
        <v>14975.891570936094</v>
      </c>
      <c r="P51" s="3">
        <f t="shared" si="14"/>
        <v>2760</v>
      </c>
      <c r="Q51" s="4">
        <v>51584.143354512</v>
      </c>
      <c r="R51" s="63">
        <f t="shared" si="15"/>
        <v>54163.350522237604</v>
      </c>
      <c r="S51" s="3">
        <f t="shared" si="28"/>
        <v>2970</v>
      </c>
      <c r="T51" s="4">
        <v>52531.4865009122</v>
      </c>
      <c r="U51" s="63">
        <f t="shared" si="17"/>
        <v>55158.06082595781</v>
      </c>
      <c r="V51" s="3">
        <f t="shared" si="18"/>
        <v>3180</v>
      </c>
      <c r="W51" s="4">
        <f t="shared" si="19"/>
        <v>86229.59416691845</v>
      </c>
      <c r="X51" s="63">
        <f t="shared" si="8"/>
        <v>90541.07387526438</v>
      </c>
    </row>
    <row r="52" spans="1:24" ht="13.5">
      <c r="A52" s="3">
        <f t="shared" si="20"/>
        <v>1720</v>
      </c>
      <c r="B52" s="4">
        <f t="shared" si="27"/>
        <v>9428.014942080443</v>
      </c>
      <c r="C52" s="63">
        <f t="shared" si="9"/>
        <v>9475.155016790844</v>
      </c>
      <c r="D52" s="3">
        <f t="shared" si="21"/>
        <v>1930</v>
      </c>
      <c r="E52" s="4">
        <f t="shared" si="22"/>
        <v>10469.056871210867</v>
      </c>
      <c r="F52" s="63">
        <f t="shared" si="10"/>
        <v>10521.40215556692</v>
      </c>
      <c r="G52" s="3">
        <f t="shared" si="23"/>
        <v>2140</v>
      </c>
      <c r="H52" s="4">
        <f t="shared" si="24"/>
        <v>11625.050707488825</v>
      </c>
      <c r="I52" s="63">
        <f t="shared" si="11"/>
        <v>11683.175961026269</v>
      </c>
      <c r="J52" s="3">
        <f t="shared" si="12"/>
        <v>2350</v>
      </c>
      <c r="K52" s="4">
        <v>49734.5686401117</v>
      </c>
      <c r="L52" s="63">
        <f t="shared" si="25"/>
        <v>12973.232894066425</v>
      </c>
      <c r="M52" s="3">
        <f t="shared" si="13"/>
        <v>2560</v>
      </c>
      <c r="N52" s="4">
        <v>50681.9117865119</v>
      </c>
      <c r="O52" s="63">
        <f t="shared" si="26"/>
        <v>15050.771028790774</v>
      </c>
      <c r="P52" s="3">
        <f t="shared" si="14"/>
        <v>2770</v>
      </c>
      <c r="Q52" s="4">
        <v>51629.254932912</v>
      </c>
      <c r="R52" s="63">
        <f t="shared" si="15"/>
        <v>54210.7176795576</v>
      </c>
      <c r="S52" s="3">
        <f t="shared" si="28"/>
        <v>2980</v>
      </c>
      <c r="T52" s="4">
        <v>52576.5980793122</v>
      </c>
      <c r="U52" s="63">
        <f t="shared" si="17"/>
        <v>55205.42798327781</v>
      </c>
      <c r="V52" s="3">
        <f t="shared" si="18"/>
        <v>3190</v>
      </c>
      <c r="W52" s="4">
        <f t="shared" si="19"/>
        <v>90541.07387526438</v>
      </c>
      <c r="X52" s="63">
        <f t="shared" si="8"/>
        <v>95068.1275690276</v>
      </c>
    </row>
    <row r="53" spans="1:24" ht="13.5">
      <c r="A53" s="3">
        <f t="shared" si="20"/>
        <v>1730</v>
      </c>
      <c r="B53" s="4">
        <f t="shared" si="27"/>
        <v>9475.155016790844</v>
      </c>
      <c r="C53" s="63">
        <f t="shared" si="9"/>
        <v>9522.530791874799</v>
      </c>
      <c r="D53" s="3">
        <f t="shared" si="21"/>
        <v>1940</v>
      </c>
      <c r="E53" s="4">
        <f>F52</f>
        <v>10521.40215556692</v>
      </c>
      <c r="F53" s="63">
        <f t="shared" si="10"/>
        <v>10574.009166344755</v>
      </c>
      <c r="G53" s="3">
        <f t="shared" si="23"/>
        <v>2150</v>
      </c>
      <c r="H53" s="4">
        <f t="shared" si="24"/>
        <v>11683.175961026269</v>
      </c>
      <c r="I53" s="63">
        <f t="shared" si="11"/>
        <v>11741.591840831401</v>
      </c>
      <c r="J53" s="3">
        <f t="shared" si="12"/>
        <v>2360</v>
      </c>
      <c r="K53" s="4">
        <v>49779.6802185118</v>
      </c>
      <c r="L53" s="63">
        <f t="shared" si="25"/>
        <v>13038.099058536756</v>
      </c>
      <c r="M53" s="3">
        <f t="shared" si="13"/>
        <v>2570</v>
      </c>
      <c r="N53" s="4">
        <v>50727.0233649119</v>
      </c>
      <c r="O53" s="63">
        <f t="shared" si="26"/>
        <v>15126.024883934728</v>
      </c>
      <c r="P53" s="3">
        <f t="shared" si="14"/>
        <v>2780</v>
      </c>
      <c r="Q53" s="4">
        <v>51674.366511312</v>
      </c>
      <c r="R53" s="63">
        <f t="shared" si="15"/>
        <v>54258.0848368776</v>
      </c>
      <c r="S53" s="3">
        <f t="shared" si="28"/>
        <v>2990</v>
      </c>
      <c r="T53" s="4">
        <v>52621.7096577122</v>
      </c>
      <c r="U53" s="63">
        <f t="shared" si="17"/>
        <v>55252.79514059781</v>
      </c>
      <c r="V53" s="3">
        <f t="shared" si="18"/>
        <v>3200</v>
      </c>
      <c r="W53" s="4">
        <f t="shared" si="19"/>
        <v>95068.1275690276</v>
      </c>
      <c r="X53" s="63">
        <f t="shared" si="8"/>
        <v>99821.53394747898</v>
      </c>
    </row>
    <row r="54" spans="1:24" ht="13.5">
      <c r="A54" s="3">
        <f t="shared" si="20"/>
        <v>1740</v>
      </c>
      <c r="B54" s="4">
        <f t="shared" si="27"/>
        <v>9522.530791874799</v>
      </c>
      <c r="C54" s="63">
        <f t="shared" si="9"/>
        <v>9570.143445834172</v>
      </c>
      <c r="D54" s="3">
        <f t="shared" si="21"/>
        <v>1950</v>
      </c>
      <c r="E54" s="4">
        <f t="shared" si="22"/>
        <v>10574.009166344755</v>
      </c>
      <c r="F54" s="63">
        <f t="shared" si="10"/>
        <v>10626.879212176478</v>
      </c>
      <c r="G54" s="3">
        <f t="shared" si="23"/>
        <v>2160</v>
      </c>
      <c r="H54" s="4">
        <f t="shared" si="24"/>
        <v>11741.591840831401</v>
      </c>
      <c r="I54" s="63">
        <f t="shared" si="11"/>
        <v>11800.299800035558</v>
      </c>
      <c r="J54" s="3">
        <f t="shared" si="12"/>
        <v>2370</v>
      </c>
      <c r="K54" s="4">
        <v>49824.7917969118</v>
      </c>
      <c r="L54" s="63">
        <f t="shared" si="25"/>
        <v>13103.28955382944</v>
      </c>
      <c r="M54" s="3">
        <f t="shared" si="13"/>
        <v>2580</v>
      </c>
      <c r="N54" s="4">
        <v>50772.1349433119</v>
      </c>
      <c r="O54" s="63">
        <f t="shared" si="26"/>
        <v>15201.6550083544</v>
      </c>
      <c r="P54" s="3">
        <f t="shared" si="14"/>
        <v>2790</v>
      </c>
      <c r="Q54" s="4">
        <v>51719.478089712</v>
      </c>
      <c r="R54" s="63">
        <f t="shared" si="15"/>
        <v>54305.4519941976</v>
      </c>
      <c r="S54" s="3">
        <f t="shared" si="28"/>
        <v>3000</v>
      </c>
      <c r="T54" s="4">
        <v>52666.8212361122</v>
      </c>
      <c r="U54" s="63">
        <f t="shared" si="17"/>
        <v>55300.16229791781</v>
      </c>
      <c r="V54" s="3">
        <f t="shared" si="18"/>
        <v>3210</v>
      </c>
      <c r="W54" s="4">
        <f t="shared" si="19"/>
        <v>99821.53394747898</v>
      </c>
      <c r="X54" s="63">
        <f t="shared" si="8"/>
        <v>104812.61064485293</v>
      </c>
    </row>
    <row r="55" spans="1:24" ht="13.5">
      <c r="A55" s="3">
        <f t="shared" si="20"/>
        <v>1750</v>
      </c>
      <c r="B55" s="4">
        <f t="shared" si="27"/>
        <v>9570.143445834172</v>
      </c>
      <c r="C55" s="63">
        <f t="shared" si="9"/>
        <v>9617.994163063342</v>
      </c>
      <c r="D55" s="3">
        <f t="shared" si="21"/>
        <v>1960</v>
      </c>
      <c r="E55" s="4">
        <f t="shared" si="22"/>
        <v>10626.879212176478</v>
      </c>
      <c r="F55" s="63">
        <f t="shared" si="10"/>
        <v>10680.013608237361</v>
      </c>
      <c r="G55" s="3">
        <f t="shared" si="23"/>
        <v>2170</v>
      </c>
      <c r="H55" s="4">
        <f t="shared" si="24"/>
        <v>11800.299800035558</v>
      </c>
      <c r="I55" s="63">
        <f t="shared" si="11"/>
        <v>11859.301299035737</v>
      </c>
      <c r="J55" s="3">
        <f t="shared" si="12"/>
        <v>2380</v>
      </c>
      <c r="K55" s="4">
        <v>49869.9033753118</v>
      </c>
      <c r="L55" s="63">
        <f t="shared" si="25"/>
        <v>13168.806001598587</v>
      </c>
      <c r="M55" s="3">
        <f t="shared" si="13"/>
        <v>2590</v>
      </c>
      <c r="N55" s="4">
        <v>50817.2465217119</v>
      </c>
      <c r="O55" s="63">
        <f t="shared" si="26"/>
        <v>15277.663283396172</v>
      </c>
      <c r="P55" s="3">
        <f t="shared" si="14"/>
        <v>2800</v>
      </c>
      <c r="Q55" s="4">
        <v>51764.589668112</v>
      </c>
      <c r="R55" s="63">
        <f t="shared" si="15"/>
        <v>54352.8191515176</v>
      </c>
      <c r="S55" s="3">
        <f t="shared" si="28"/>
        <v>3010</v>
      </c>
      <c r="T55" s="4">
        <v>52711.9328145122</v>
      </c>
      <c r="U55" s="63">
        <f t="shared" si="17"/>
        <v>55347.52945523781</v>
      </c>
      <c r="V55" s="3">
        <f t="shared" si="18"/>
        <v>3220</v>
      </c>
      <c r="W55" s="4">
        <f t="shared" si="19"/>
        <v>104812.61064485293</v>
      </c>
      <c r="X55" s="63">
        <f t="shared" si="8"/>
        <v>110053.24117709558</v>
      </c>
    </row>
    <row r="56" spans="1:24" ht="13.5">
      <c r="A56" s="3">
        <f t="shared" si="20"/>
        <v>1760</v>
      </c>
      <c r="B56" s="4">
        <f t="shared" si="27"/>
        <v>9617.994163063342</v>
      </c>
      <c r="C56" s="63">
        <f t="shared" si="9"/>
        <v>9666.08413387866</v>
      </c>
      <c r="D56" s="3">
        <f t="shared" si="21"/>
        <v>1970</v>
      </c>
      <c r="E56" s="4">
        <f t="shared" si="22"/>
        <v>10680.013608237361</v>
      </c>
      <c r="F56" s="63">
        <f t="shared" si="10"/>
        <v>10733.413676278547</v>
      </c>
      <c r="G56" s="3">
        <f t="shared" si="23"/>
        <v>2180</v>
      </c>
      <c r="H56" s="4">
        <f t="shared" si="24"/>
        <v>11859.301299035737</v>
      </c>
      <c r="I56" s="63">
        <f t="shared" si="11"/>
        <v>11918.597805530915</v>
      </c>
      <c r="J56" s="3">
        <f t="shared" si="12"/>
        <v>2390</v>
      </c>
      <c r="K56" s="4">
        <v>49915.0149537118</v>
      </c>
      <c r="L56" s="63">
        <f t="shared" si="25"/>
        <v>13234.65003160658</v>
      </c>
      <c r="M56" s="3">
        <f t="shared" si="13"/>
        <v>2600</v>
      </c>
      <c r="N56" s="4">
        <v>50862.3581001119</v>
      </c>
      <c r="O56" s="63">
        <f t="shared" si="26"/>
        <v>15354.051599813152</v>
      </c>
      <c r="P56" s="3">
        <f t="shared" si="14"/>
        <v>2810</v>
      </c>
      <c r="Q56" s="4">
        <v>51809.7012465121</v>
      </c>
      <c r="R56" s="63">
        <f t="shared" si="15"/>
        <v>54400.18630883771</v>
      </c>
      <c r="S56" s="3">
        <f t="shared" si="28"/>
        <v>3020</v>
      </c>
      <c r="T56" s="4">
        <v>52757.0443929122</v>
      </c>
      <c r="U56" s="63">
        <f t="shared" si="17"/>
        <v>55394.89661255781</v>
      </c>
      <c r="V56" s="3">
        <f t="shared" si="18"/>
        <v>3230</v>
      </c>
      <c r="W56" s="4">
        <f t="shared" si="19"/>
        <v>110053.24117709558</v>
      </c>
      <c r="X56" s="63">
        <f t="shared" si="8"/>
        <v>115555.90323595036</v>
      </c>
    </row>
    <row r="57" spans="1:24" ht="13.5">
      <c r="A57" s="3">
        <f t="shared" si="20"/>
        <v>1770</v>
      </c>
      <c r="B57" s="4">
        <f t="shared" si="27"/>
        <v>9666.08413387866</v>
      </c>
      <c r="C57" s="63">
        <f t="shared" si="9"/>
        <v>9714.414554548053</v>
      </c>
      <c r="D57" s="3">
        <f t="shared" si="21"/>
        <v>1980</v>
      </c>
      <c r="E57" s="4">
        <f t="shared" si="22"/>
        <v>10733.413676278547</v>
      </c>
      <c r="F57" s="63">
        <f t="shared" si="10"/>
        <v>10787.080744659941</v>
      </c>
      <c r="G57" s="3">
        <f t="shared" si="23"/>
        <v>2190</v>
      </c>
      <c r="H57" s="4">
        <f t="shared" si="24"/>
        <v>11918.597805530915</v>
      </c>
      <c r="I57" s="63">
        <f t="shared" si="11"/>
        <v>11978.19079455857</v>
      </c>
      <c r="J57" s="3">
        <f t="shared" si="12"/>
        <v>2400</v>
      </c>
      <c r="K57" s="4">
        <v>49960.1265321118</v>
      </c>
      <c r="L57" s="63">
        <f t="shared" si="25"/>
        <v>13300.823281764613</v>
      </c>
      <c r="M57" s="3">
        <f t="shared" si="13"/>
        <v>2610</v>
      </c>
      <c r="N57" s="4">
        <v>50907.4696785119</v>
      </c>
      <c r="O57" s="63">
        <f t="shared" si="26"/>
        <v>15430.821857812218</v>
      </c>
      <c r="P57" s="3">
        <f t="shared" si="14"/>
        <v>2820</v>
      </c>
      <c r="Q57" s="4">
        <v>51854.8128249121</v>
      </c>
      <c r="R57" s="63">
        <f t="shared" si="15"/>
        <v>54447.553466157704</v>
      </c>
      <c r="S57" s="3">
        <f t="shared" si="28"/>
        <v>3030</v>
      </c>
      <c r="T57" s="4">
        <v>52802.1559713122</v>
      </c>
      <c r="U57" s="63">
        <f t="shared" si="17"/>
        <v>55442.263769877805</v>
      </c>
      <c r="V57" s="3">
        <f t="shared" si="18"/>
        <v>3240</v>
      </c>
      <c r="W57" s="4">
        <f t="shared" si="19"/>
        <v>115555.90323595036</v>
      </c>
      <c r="X57" s="63">
        <f t="shared" si="8"/>
        <v>121333.69839774788</v>
      </c>
    </row>
    <row r="58" spans="1:24" ht="13.5">
      <c r="A58" s="3">
        <f t="shared" si="20"/>
        <v>1780</v>
      </c>
      <c r="B58" s="4">
        <f t="shared" si="27"/>
        <v>9714.414554548053</v>
      </c>
      <c r="C58" s="63">
        <f t="shared" si="9"/>
        <v>9762.986627320794</v>
      </c>
      <c r="D58" s="3">
        <f t="shared" si="21"/>
        <v>1990</v>
      </c>
      <c r="E58" s="4">
        <f t="shared" si="22"/>
        <v>10787.080744659941</v>
      </c>
      <c r="F58" s="63">
        <f t="shared" si="10"/>
        <v>10841.01614838324</v>
      </c>
      <c r="G58" s="3">
        <f t="shared" si="23"/>
        <v>2200</v>
      </c>
      <c r="H58" s="4">
        <f t="shared" si="24"/>
        <v>11978.19079455857</v>
      </c>
      <c r="I58" s="63">
        <f t="shared" si="11"/>
        <v>12038.081748531362</v>
      </c>
      <c r="J58" s="3">
        <f t="shared" si="12"/>
        <v>2410</v>
      </c>
      <c r="K58" s="4">
        <v>50005.2381105118</v>
      </c>
      <c r="L58" s="63">
        <f t="shared" si="25"/>
        <v>13367.327398173436</v>
      </c>
      <c r="M58" s="3">
        <f t="shared" si="13"/>
        <v>2620</v>
      </c>
      <c r="N58" s="4">
        <v>50952.5812569119</v>
      </c>
      <c r="O58" s="63">
        <f t="shared" si="26"/>
        <v>15507.975967101278</v>
      </c>
      <c r="P58" s="3">
        <f t="shared" si="14"/>
        <v>2830</v>
      </c>
      <c r="Q58" s="4">
        <v>51899.9244033121</v>
      </c>
      <c r="R58" s="63">
        <f t="shared" si="15"/>
        <v>54494.92062347771</v>
      </c>
      <c r="S58" s="3">
        <f t="shared" si="28"/>
        <v>3040</v>
      </c>
      <c r="T58" s="4">
        <v>52847.2675497122</v>
      </c>
      <c r="U58" s="63">
        <f t="shared" si="17"/>
        <v>55489.63092719782</v>
      </c>
      <c r="V58" s="3">
        <f t="shared" si="18"/>
        <v>3250</v>
      </c>
      <c r="W58" s="4">
        <f t="shared" si="19"/>
        <v>121333.69839774788</v>
      </c>
      <c r="X58" s="63">
        <f t="shared" si="8"/>
        <v>127400.38331763528</v>
      </c>
    </row>
    <row r="59" spans="1:24" ht="13.5">
      <c r="A59" s="3">
        <f t="shared" si="20"/>
        <v>1790</v>
      </c>
      <c r="B59" s="4">
        <f t="shared" si="27"/>
        <v>9762.986627320794</v>
      </c>
      <c r="C59" s="63">
        <f t="shared" si="9"/>
        <v>9811.801560457397</v>
      </c>
      <c r="D59" s="3">
        <f t="shared" si="21"/>
        <v>2000</v>
      </c>
      <c r="E59" s="4">
        <f t="shared" si="22"/>
        <v>10841.01614838324</v>
      </c>
      <c r="F59" s="63">
        <f t="shared" si="10"/>
        <v>10895.221229125156</v>
      </c>
      <c r="G59" s="3">
        <f t="shared" si="23"/>
        <v>2210</v>
      </c>
      <c r="H59" s="4">
        <f t="shared" si="24"/>
        <v>12038.081748531362</v>
      </c>
      <c r="I59" s="63">
        <f t="shared" si="11"/>
        <v>12098.27215727402</v>
      </c>
      <c r="J59" s="3">
        <f t="shared" si="12"/>
        <v>2420</v>
      </c>
      <c r="K59" s="4">
        <v>50050.3496889118</v>
      </c>
      <c r="L59" s="63">
        <f t="shared" si="25"/>
        <v>13434.164035164304</v>
      </c>
      <c r="M59" s="3">
        <f t="shared" si="13"/>
        <v>2630</v>
      </c>
      <c r="N59" s="4">
        <v>50997.6928353119</v>
      </c>
      <c r="O59" s="63">
        <f t="shared" si="26"/>
        <v>15585.515846936785</v>
      </c>
      <c r="P59" s="3">
        <f t="shared" si="14"/>
        <v>2840</v>
      </c>
      <c r="Q59" s="4">
        <v>51945.0359817121</v>
      </c>
      <c r="R59" s="63">
        <f t="shared" si="15"/>
        <v>54542.287780797706</v>
      </c>
      <c r="S59" s="3">
        <f t="shared" si="28"/>
        <v>3050</v>
      </c>
      <c r="T59" s="4">
        <v>52892.3791281122</v>
      </c>
      <c r="U59" s="63">
        <f t="shared" si="17"/>
        <v>55536.998084517814</v>
      </c>
      <c r="V59" s="3">
        <f t="shared" si="18"/>
        <v>3260</v>
      </c>
      <c r="W59" s="4">
        <f t="shared" si="19"/>
        <v>127400.38331763528</v>
      </c>
      <c r="X59" s="63">
        <f t="shared" si="8"/>
        <v>133770.40248351704</v>
      </c>
    </row>
    <row r="60" spans="1:24" ht="13.5">
      <c r="A60" s="3">
        <f t="shared" si="20"/>
        <v>1800</v>
      </c>
      <c r="B60" s="4">
        <f t="shared" si="27"/>
        <v>9811.801560457397</v>
      </c>
      <c r="C60" s="63">
        <f t="shared" si="9"/>
        <v>9860.860568259684</v>
      </c>
      <c r="D60" s="3">
        <f t="shared" si="21"/>
        <v>2010</v>
      </c>
      <c r="E60" s="4">
        <f t="shared" si="22"/>
        <v>10895.221229125156</v>
      </c>
      <c r="F60" s="63">
        <f t="shared" si="10"/>
        <v>10949.697335270783</v>
      </c>
      <c r="G60" s="3">
        <f t="shared" si="23"/>
        <v>2220</v>
      </c>
      <c r="H60" s="4">
        <f t="shared" si="24"/>
        <v>12098.27215727402</v>
      </c>
      <c r="I60" s="63">
        <f t="shared" si="11"/>
        <v>12158.76351806039</v>
      </c>
      <c r="J60" s="3">
        <f t="shared" si="12"/>
        <v>2430</v>
      </c>
      <c r="K60" s="4">
        <v>50095.4612673118</v>
      </c>
      <c r="L60" s="63">
        <f t="shared" si="25"/>
        <v>13501.334855340125</v>
      </c>
      <c r="M60" s="3">
        <f t="shared" si="13"/>
        <v>2640</v>
      </c>
      <c r="N60" s="4">
        <v>51042.8044137119</v>
      </c>
      <c r="O60" s="63">
        <f t="shared" si="26"/>
        <v>15663.443426171469</v>
      </c>
      <c r="P60" s="3">
        <f t="shared" si="14"/>
        <v>2850</v>
      </c>
      <c r="Q60" s="4">
        <v>51990.1475601121</v>
      </c>
      <c r="R60" s="63">
        <f t="shared" si="15"/>
        <v>54589.6549381177</v>
      </c>
      <c r="S60" s="3">
        <f t="shared" si="28"/>
        <v>3060</v>
      </c>
      <c r="T60" s="4">
        <v>52937.4907065122</v>
      </c>
      <c r="U60" s="63">
        <f t="shared" si="17"/>
        <v>55584.36524183781</v>
      </c>
      <c r="V60" s="3">
        <f t="shared" si="18"/>
        <v>3270</v>
      </c>
      <c r="W60" s="4">
        <f t="shared" si="19"/>
        <v>133770.40248351704</v>
      </c>
      <c r="X60" s="63">
        <f t="shared" si="8"/>
        <v>140458.9226076929</v>
      </c>
    </row>
    <row r="61" spans="1:24" ht="13.5">
      <c r="A61" s="3">
        <f t="shared" si="20"/>
        <v>1810</v>
      </c>
      <c r="B61" s="4">
        <f t="shared" si="27"/>
        <v>9860.860568259684</v>
      </c>
      <c r="C61" s="63">
        <f t="shared" si="9"/>
        <v>9910.164871100982</v>
      </c>
      <c r="D61" s="3">
        <f t="shared" si="21"/>
        <v>2020</v>
      </c>
      <c r="E61" s="4">
        <f t="shared" si="22"/>
        <v>10949.697335270783</v>
      </c>
      <c r="F61" s="63">
        <f t="shared" si="10"/>
        <v>11004.445821947136</v>
      </c>
      <c r="G61" s="3">
        <f>G60+10</f>
        <v>2230</v>
      </c>
      <c r="H61" s="4">
        <f t="shared" si="24"/>
        <v>12158.76351806039</v>
      </c>
      <c r="I61" s="63">
        <f t="shared" si="11"/>
        <v>12219.557335650692</v>
      </c>
      <c r="J61" s="3">
        <f t="shared" si="12"/>
        <v>2440</v>
      </c>
      <c r="K61" s="4">
        <v>50140.5728457118</v>
      </c>
      <c r="L61" s="63">
        <f t="shared" si="25"/>
        <v>13568.841529616826</v>
      </c>
      <c r="M61" s="3">
        <f t="shared" si="13"/>
        <v>2650</v>
      </c>
      <c r="N61" s="4">
        <v>51087.9159921119</v>
      </c>
      <c r="O61" s="63">
        <f>((O60*0.005)+O60)</f>
        <v>15741.760643302327</v>
      </c>
      <c r="P61" s="3">
        <f t="shared" si="14"/>
        <v>2860</v>
      </c>
      <c r="Q61" s="4">
        <v>52035.2591385121</v>
      </c>
      <c r="R61" s="63">
        <f t="shared" si="15"/>
        <v>54637.0220954377</v>
      </c>
      <c r="S61" s="3">
        <f t="shared" si="28"/>
        <v>3070</v>
      </c>
      <c r="T61" s="4">
        <v>52937.4907065122</v>
      </c>
      <c r="U61" s="63">
        <f t="shared" si="17"/>
        <v>55584.36524183781</v>
      </c>
      <c r="V61" s="3">
        <f t="shared" si="18"/>
        <v>3280</v>
      </c>
      <c r="W61" s="4">
        <f t="shared" si="19"/>
        <v>140458.9226076929</v>
      </c>
      <c r="X61" s="63">
        <f t="shared" si="8"/>
        <v>147481.86873807752</v>
      </c>
    </row>
    <row r="62" spans="2:24" ht="13.5">
      <c r="B62" s="2"/>
      <c r="E62" s="2"/>
      <c r="H62" s="2"/>
      <c r="L62" s="1"/>
      <c r="O62" s="1"/>
      <c r="R62" s="1"/>
      <c r="W62" s="1"/>
      <c r="X62" s="1"/>
    </row>
    <row r="63" spans="2:24" ht="13.5">
      <c r="B63" s="2"/>
      <c r="E63" s="2"/>
      <c r="H63" s="2"/>
      <c r="L63" s="1"/>
      <c r="O63" s="1"/>
      <c r="R63" s="1"/>
      <c r="W63" s="1"/>
      <c r="X63" s="1"/>
    </row>
    <row r="64" spans="2:24" ht="13.5">
      <c r="B64" s="2"/>
      <c r="E64" s="2"/>
      <c r="H64" s="2"/>
      <c r="L64" s="1"/>
      <c r="O64" s="1"/>
      <c r="R64" s="1"/>
      <c r="W64" s="1"/>
      <c r="X64" s="1"/>
    </row>
    <row r="65" spans="5:24" ht="13.5">
      <c r="E65" s="2"/>
      <c r="H65" s="2"/>
      <c r="L65" s="1"/>
      <c r="O65" s="1"/>
      <c r="R65" s="1"/>
      <c r="W65" s="1"/>
      <c r="X65" s="1"/>
    </row>
    <row r="66" spans="1:24" ht="27">
      <c r="A66" s="119" t="s">
        <v>161</v>
      </c>
      <c r="B66" s="119" t="s">
        <v>162</v>
      </c>
      <c r="C66" s="63" t="s">
        <v>163</v>
      </c>
      <c r="D66" s="119" t="s">
        <v>161</v>
      </c>
      <c r="E66" s="119" t="s">
        <v>162</v>
      </c>
      <c r="F66" s="63" t="s">
        <v>163</v>
      </c>
      <c r="G66" s="119" t="s">
        <v>161</v>
      </c>
      <c r="H66" s="119" t="s">
        <v>162</v>
      </c>
      <c r="I66" s="63" t="s">
        <v>163</v>
      </c>
      <c r="J66" s="119" t="s">
        <v>161</v>
      </c>
      <c r="K66" s="119" t="s">
        <v>162</v>
      </c>
      <c r="L66" s="63" t="s">
        <v>163</v>
      </c>
      <c r="M66" s="119" t="s">
        <v>161</v>
      </c>
      <c r="N66" s="119" t="s">
        <v>162</v>
      </c>
      <c r="O66" s="63" t="s">
        <v>163</v>
      </c>
      <c r="P66" s="119" t="s">
        <v>161</v>
      </c>
      <c r="Q66" s="119" t="s">
        <v>162</v>
      </c>
      <c r="R66" s="63" t="s">
        <v>163</v>
      </c>
      <c r="W66" s="1"/>
      <c r="X66" s="1"/>
    </row>
    <row r="67" spans="1:24" ht="13.5">
      <c r="A67" s="3">
        <f>V61+10</f>
        <v>3290</v>
      </c>
      <c r="B67" s="4">
        <v>147481.86873807752</v>
      </c>
      <c r="C67" s="63">
        <f>((B67*0.005)+B67)</f>
        <v>148219.2780817679</v>
      </c>
      <c r="D67" s="3">
        <f>A103+10</f>
        <v>3660</v>
      </c>
      <c r="E67" s="4">
        <v>177371.12348383825</v>
      </c>
      <c r="F67" s="63">
        <f>((E67*0.005)+E67)</f>
        <v>178257.97910125746</v>
      </c>
      <c r="G67" s="3">
        <f>D103+10</f>
        <v>4030</v>
      </c>
      <c r="H67" s="4">
        <v>213317.85198485496</v>
      </c>
      <c r="I67" s="63">
        <f>((H67*0.005)+H67)</f>
        <v>214384.44124477924</v>
      </c>
      <c r="J67" s="3">
        <f>G103+10</f>
        <v>4400</v>
      </c>
      <c r="K67" s="4">
        <v>256549.68566277783</v>
      </c>
      <c r="L67" s="63">
        <f>((K67*0.005)+K67)</f>
        <v>257832.4340910917</v>
      </c>
      <c r="M67" s="3">
        <f>J103+10</f>
        <v>4770</v>
      </c>
      <c r="N67" s="4">
        <v>308543.0525446275</v>
      </c>
      <c r="O67" s="63">
        <f>((N67*0.009)+N67)</f>
        <v>311319.9400175292</v>
      </c>
      <c r="P67" s="3">
        <f>M103+10</f>
        <v>5140</v>
      </c>
      <c r="Q67" s="4">
        <v>429822.2790817463</v>
      </c>
      <c r="R67" s="63">
        <f>((Q67*0.009)+Q67)</f>
        <v>433690.679593482</v>
      </c>
      <c r="W67" s="1"/>
      <c r="X67" s="1"/>
    </row>
    <row r="68" spans="1:24" ht="13.5">
      <c r="A68" s="3">
        <f aca="true" t="shared" si="29" ref="A68:A103">A67+10</f>
        <v>3300</v>
      </c>
      <c r="B68" s="4">
        <f>C67</f>
        <v>148219.2780817679</v>
      </c>
      <c r="C68" s="63">
        <f aca="true" t="shared" si="30" ref="C68:C103">((B68*0.005)+B68)</f>
        <v>148960.37447217674</v>
      </c>
      <c r="D68" s="3">
        <f aca="true" t="shared" si="31" ref="D68:D103">D67+10</f>
        <v>3670</v>
      </c>
      <c r="E68" s="4">
        <f>F67</f>
        <v>178257.97910125746</v>
      </c>
      <c r="F68" s="63">
        <f aca="true" t="shared" si="32" ref="F68:F103">((E68*0.005)+E68)</f>
        <v>179149.26899676374</v>
      </c>
      <c r="G68" s="3">
        <f aca="true" t="shared" si="33" ref="G68:G103">G67+10</f>
        <v>4040</v>
      </c>
      <c r="H68" s="4">
        <f>I67</f>
        <v>214384.44124477924</v>
      </c>
      <c r="I68" s="63">
        <f aca="true" t="shared" si="34" ref="I68:I103">((H68*0.005)+H68)</f>
        <v>215456.36345100313</v>
      </c>
      <c r="J68" s="3">
        <f aca="true" t="shared" si="35" ref="J68:J103">J67+10</f>
        <v>4410</v>
      </c>
      <c r="K68" s="4">
        <f>L67</f>
        <v>257832.4340910917</v>
      </c>
      <c r="L68" s="63">
        <f aca="true" t="shared" si="36" ref="L68:L103">((K68*0.005)+K68)</f>
        <v>259121.59626154718</v>
      </c>
      <c r="M68" s="3">
        <f aca="true" t="shared" si="37" ref="M68:M103">M67+10</f>
        <v>4780</v>
      </c>
      <c r="N68" s="4">
        <f>O67</f>
        <v>311319.9400175292</v>
      </c>
      <c r="O68" s="63">
        <f>((N68*0.009)+N68)</f>
        <v>314121.81947768695</v>
      </c>
      <c r="P68" s="3">
        <f aca="true" t="shared" si="38" ref="P68:P91">P67+10</f>
        <v>5150</v>
      </c>
      <c r="Q68" s="4">
        <f>R67</f>
        <v>433690.679593482</v>
      </c>
      <c r="R68" s="63">
        <f aca="true" t="shared" si="39" ref="R68:R103">((Q68*0.009)+Q68)</f>
        <v>437593.89570982335</v>
      </c>
      <c r="W68" s="1"/>
      <c r="X68" s="1"/>
    </row>
    <row r="69" spans="1:24" ht="13.5">
      <c r="A69" s="3">
        <f t="shared" si="29"/>
        <v>3310</v>
      </c>
      <c r="B69" s="4">
        <f aca="true" t="shared" si="40" ref="B69:B103">C68</f>
        <v>148960.37447217674</v>
      </c>
      <c r="C69" s="63">
        <f t="shared" si="30"/>
        <v>149705.1763445376</v>
      </c>
      <c r="D69" s="3">
        <f t="shared" si="31"/>
        <v>3680</v>
      </c>
      <c r="E69" s="4">
        <f aca="true" t="shared" si="41" ref="E69:E103">F68</f>
        <v>179149.26899676374</v>
      </c>
      <c r="F69" s="63">
        <f t="shared" si="32"/>
        <v>180045.01534174755</v>
      </c>
      <c r="G69" s="3">
        <f t="shared" si="33"/>
        <v>4050</v>
      </c>
      <c r="H69" s="4">
        <f aca="true" t="shared" si="42" ref="H69:H103">I68</f>
        <v>215456.36345100313</v>
      </c>
      <c r="I69" s="63">
        <f t="shared" si="34"/>
        <v>216533.64526825814</v>
      </c>
      <c r="J69" s="3">
        <f t="shared" si="35"/>
        <v>4420</v>
      </c>
      <c r="K69" s="4">
        <f aca="true" t="shared" si="43" ref="K69:K103">L68</f>
        <v>259121.59626154718</v>
      </c>
      <c r="L69" s="63">
        <f t="shared" si="36"/>
        <v>260417.2042428549</v>
      </c>
      <c r="M69" s="3">
        <f t="shared" si="37"/>
        <v>4790</v>
      </c>
      <c r="N69" s="4">
        <f aca="true" t="shared" si="44" ref="N69:N103">O68</f>
        <v>314121.81947768695</v>
      </c>
      <c r="O69" s="63">
        <f aca="true" t="shared" si="45" ref="O69:O103">((N69*0.009)+N69)</f>
        <v>316948.91585298616</v>
      </c>
      <c r="P69" s="3">
        <f t="shared" si="38"/>
        <v>5160</v>
      </c>
      <c r="Q69" s="4">
        <f aca="true" t="shared" si="46" ref="Q69:Q103">R68</f>
        <v>437593.89570982335</v>
      </c>
      <c r="R69" s="63">
        <f t="shared" si="39"/>
        <v>441532.24077121174</v>
      </c>
      <c r="W69" s="1"/>
      <c r="X69" s="1"/>
    </row>
    <row r="70" spans="1:24" ht="13.5">
      <c r="A70" s="3">
        <f t="shared" si="29"/>
        <v>3320</v>
      </c>
      <c r="B70" s="4">
        <f t="shared" si="40"/>
        <v>149705.1763445376</v>
      </c>
      <c r="C70" s="63">
        <f t="shared" si="30"/>
        <v>150453.7022262603</v>
      </c>
      <c r="D70" s="3">
        <f t="shared" si="31"/>
        <v>3690</v>
      </c>
      <c r="E70" s="4">
        <f t="shared" si="41"/>
        <v>180045.01534174755</v>
      </c>
      <c r="F70" s="63">
        <f t="shared" si="32"/>
        <v>180945.2404184563</v>
      </c>
      <c r="G70" s="3">
        <f t="shared" si="33"/>
        <v>4060</v>
      </c>
      <c r="H70" s="4">
        <f t="shared" si="42"/>
        <v>216533.64526825814</v>
      </c>
      <c r="I70" s="63">
        <f t="shared" si="34"/>
        <v>217616.31349459942</v>
      </c>
      <c r="J70" s="3">
        <f t="shared" si="35"/>
        <v>4430</v>
      </c>
      <c r="K70" s="4">
        <f t="shared" si="43"/>
        <v>260417.2042428549</v>
      </c>
      <c r="L70" s="63">
        <f t="shared" si="36"/>
        <v>261719.2902640692</v>
      </c>
      <c r="M70" s="3">
        <f t="shared" si="37"/>
        <v>4800</v>
      </c>
      <c r="N70" s="4">
        <f t="shared" si="44"/>
        <v>316948.91585298616</v>
      </c>
      <c r="O70" s="63">
        <f t="shared" si="45"/>
        <v>319801.456095663</v>
      </c>
      <c r="P70" s="3">
        <f t="shared" si="38"/>
        <v>5170</v>
      </c>
      <c r="Q70" s="4">
        <f t="shared" si="46"/>
        <v>441532.24077121174</v>
      </c>
      <c r="R70" s="63">
        <f t="shared" si="39"/>
        <v>445506.03093815263</v>
      </c>
      <c r="W70" s="1"/>
      <c r="X70" s="1"/>
    </row>
    <row r="71" spans="1:24" ht="13.5">
      <c r="A71" s="3">
        <f t="shared" si="29"/>
        <v>3330</v>
      </c>
      <c r="B71" s="4">
        <f t="shared" si="40"/>
        <v>150453.7022262603</v>
      </c>
      <c r="C71" s="63">
        <f t="shared" si="30"/>
        <v>151205.9707373916</v>
      </c>
      <c r="D71" s="3">
        <f t="shared" si="31"/>
        <v>3700</v>
      </c>
      <c r="E71" s="4">
        <f t="shared" si="41"/>
        <v>180945.2404184563</v>
      </c>
      <c r="F71" s="63">
        <f t="shared" si="32"/>
        <v>181849.96662054857</v>
      </c>
      <c r="G71" s="3">
        <f t="shared" si="33"/>
        <v>4070</v>
      </c>
      <c r="H71" s="4">
        <f t="shared" si="42"/>
        <v>217616.31349459942</v>
      </c>
      <c r="I71" s="63">
        <f t="shared" si="34"/>
        <v>218704.39506207244</v>
      </c>
      <c r="J71" s="3">
        <f t="shared" si="35"/>
        <v>4440</v>
      </c>
      <c r="K71" s="4">
        <f t="shared" si="43"/>
        <v>261719.2902640692</v>
      </c>
      <c r="L71" s="63">
        <f t="shared" si="36"/>
        <v>263027.88671538956</v>
      </c>
      <c r="M71" s="3">
        <f t="shared" si="37"/>
        <v>4810</v>
      </c>
      <c r="N71" s="4">
        <f t="shared" si="44"/>
        <v>319801.456095663</v>
      </c>
      <c r="O71" s="63">
        <f t="shared" si="45"/>
        <v>322679.669200524</v>
      </c>
      <c r="P71" s="3">
        <f t="shared" si="38"/>
        <v>5180</v>
      </c>
      <c r="Q71" s="4">
        <f t="shared" si="46"/>
        <v>445506.03093815263</v>
      </c>
      <c r="R71" s="63">
        <f t="shared" si="39"/>
        <v>449515.585216596</v>
      </c>
      <c r="W71" s="1"/>
      <c r="X71" s="1"/>
    </row>
    <row r="72" spans="1:24" ht="13.5">
      <c r="A72" s="3">
        <f t="shared" si="29"/>
        <v>3340</v>
      </c>
      <c r="B72" s="4">
        <f t="shared" si="40"/>
        <v>151205.9707373916</v>
      </c>
      <c r="C72" s="63">
        <f t="shared" si="30"/>
        <v>151962.00059107854</v>
      </c>
      <c r="D72" s="3">
        <f t="shared" si="31"/>
        <v>3710</v>
      </c>
      <c r="E72" s="4">
        <f t="shared" si="41"/>
        <v>181849.96662054857</v>
      </c>
      <c r="F72" s="63">
        <f t="shared" si="32"/>
        <v>182759.21645365132</v>
      </c>
      <c r="G72" s="3">
        <f t="shared" si="33"/>
        <v>4080</v>
      </c>
      <c r="H72" s="4">
        <f t="shared" si="42"/>
        <v>218704.39506207244</v>
      </c>
      <c r="I72" s="63">
        <f t="shared" si="34"/>
        <v>219797.9170373828</v>
      </c>
      <c r="J72" s="3">
        <f t="shared" si="35"/>
        <v>4450</v>
      </c>
      <c r="K72" s="4">
        <f t="shared" si="43"/>
        <v>263027.88671538956</v>
      </c>
      <c r="L72" s="63">
        <f t="shared" si="36"/>
        <v>264343.0261489665</v>
      </c>
      <c r="M72" s="3">
        <f t="shared" si="37"/>
        <v>4820</v>
      </c>
      <c r="N72" s="4">
        <f t="shared" si="44"/>
        <v>322679.669200524</v>
      </c>
      <c r="O72" s="63">
        <f t="shared" si="45"/>
        <v>325583.78622332873</v>
      </c>
      <c r="P72" s="3">
        <f t="shared" si="38"/>
        <v>5190</v>
      </c>
      <c r="Q72" s="4">
        <f t="shared" si="46"/>
        <v>449515.585216596</v>
      </c>
      <c r="R72" s="63">
        <f t="shared" si="39"/>
        <v>453561.2254835454</v>
      </c>
      <c r="W72" s="1"/>
      <c r="X72" s="1"/>
    </row>
    <row r="73" spans="1:24" ht="13.5">
      <c r="A73" s="3">
        <f t="shared" si="29"/>
        <v>3350</v>
      </c>
      <c r="B73" s="4">
        <f t="shared" si="40"/>
        <v>151962.00059107854</v>
      </c>
      <c r="C73" s="63">
        <f t="shared" si="30"/>
        <v>152721.81059403394</v>
      </c>
      <c r="D73" s="3">
        <f t="shared" si="31"/>
        <v>3720</v>
      </c>
      <c r="E73" s="4">
        <f t="shared" si="41"/>
        <v>182759.21645365132</v>
      </c>
      <c r="F73" s="63">
        <f t="shared" si="32"/>
        <v>183673.01253591958</v>
      </c>
      <c r="G73" s="3">
        <f t="shared" si="33"/>
        <v>4090</v>
      </c>
      <c r="H73" s="4">
        <f t="shared" si="42"/>
        <v>219797.9170373828</v>
      </c>
      <c r="I73" s="63">
        <f t="shared" si="34"/>
        <v>220896.90662256972</v>
      </c>
      <c r="J73" s="3">
        <f t="shared" si="35"/>
        <v>4460</v>
      </c>
      <c r="K73" s="4">
        <f t="shared" si="43"/>
        <v>264343.0261489665</v>
      </c>
      <c r="L73" s="63">
        <f t="shared" si="36"/>
        <v>265664.74127971136</v>
      </c>
      <c r="M73" s="3">
        <f t="shared" si="37"/>
        <v>4830</v>
      </c>
      <c r="N73" s="4">
        <f t="shared" si="44"/>
        <v>325583.78622332873</v>
      </c>
      <c r="O73" s="63">
        <f t="shared" si="45"/>
        <v>328514.0402993387</v>
      </c>
      <c r="P73" s="3">
        <f t="shared" si="38"/>
        <v>5200</v>
      </c>
      <c r="Q73" s="4">
        <f t="shared" si="46"/>
        <v>453561.2254835454</v>
      </c>
      <c r="R73" s="63">
        <f t="shared" si="39"/>
        <v>457643.2765128973</v>
      </c>
      <c r="W73" s="1"/>
      <c r="X73" s="1"/>
    </row>
    <row r="74" spans="1:24" ht="13.5">
      <c r="A74" s="3">
        <f t="shared" si="29"/>
        <v>3360</v>
      </c>
      <c r="B74" s="4">
        <f t="shared" si="40"/>
        <v>152721.81059403394</v>
      </c>
      <c r="C74" s="63">
        <f t="shared" si="30"/>
        <v>153485.4196470041</v>
      </c>
      <c r="D74" s="3">
        <f t="shared" si="31"/>
        <v>3730</v>
      </c>
      <c r="E74" s="4">
        <f t="shared" si="41"/>
        <v>183673.01253591958</v>
      </c>
      <c r="F74" s="63">
        <f t="shared" si="32"/>
        <v>184591.37759859918</v>
      </c>
      <c r="G74" s="3">
        <f t="shared" si="33"/>
        <v>4100</v>
      </c>
      <c r="H74" s="4">
        <f t="shared" si="42"/>
        <v>220896.90662256972</v>
      </c>
      <c r="I74" s="63">
        <f t="shared" si="34"/>
        <v>222001.39115568256</v>
      </c>
      <c r="J74" s="3">
        <f t="shared" si="35"/>
        <v>4470</v>
      </c>
      <c r="K74" s="4">
        <f t="shared" si="43"/>
        <v>265664.74127971136</v>
      </c>
      <c r="L74" s="63">
        <f t="shared" si="36"/>
        <v>266993.0649861099</v>
      </c>
      <c r="M74" s="3">
        <f t="shared" si="37"/>
        <v>4840</v>
      </c>
      <c r="N74" s="4">
        <f t="shared" si="44"/>
        <v>328514.0402993387</v>
      </c>
      <c r="O74" s="63">
        <f t="shared" si="45"/>
        <v>331470.6666620327</v>
      </c>
      <c r="P74" s="3">
        <f t="shared" si="38"/>
        <v>5210</v>
      </c>
      <c r="Q74" s="4">
        <f t="shared" si="46"/>
        <v>457643.2765128973</v>
      </c>
      <c r="R74" s="63">
        <f t="shared" si="39"/>
        <v>461762.06600151333</v>
      </c>
      <c r="W74" s="1"/>
      <c r="X74" s="1"/>
    </row>
    <row r="75" spans="1:24" ht="13.5">
      <c r="A75" s="3">
        <f t="shared" si="29"/>
        <v>3370</v>
      </c>
      <c r="B75" s="4">
        <f t="shared" si="40"/>
        <v>153485.4196470041</v>
      </c>
      <c r="C75" s="63">
        <f t="shared" si="30"/>
        <v>154252.84674523913</v>
      </c>
      <c r="D75" s="3">
        <f t="shared" si="31"/>
        <v>3740</v>
      </c>
      <c r="E75" s="4">
        <f t="shared" si="41"/>
        <v>184591.37759859918</v>
      </c>
      <c r="F75" s="63">
        <f t="shared" si="32"/>
        <v>185514.33448659218</v>
      </c>
      <c r="G75" s="3">
        <f t="shared" si="33"/>
        <v>4110</v>
      </c>
      <c r="H75" s="4">
        <f t="shared" si="42"/>
        <v>222001.39115568256</v>
      </c>
      <c r="I75" s="63">
        <f t="shared" si="34"/>
        <v>223111.39811146096</v>
      </c>
      <c r="J75" s="3">
        <f t="shared" si="35"/>
        <v>4480</v>
      </c>
      <c r="K75" s="4">
        <f t="shared" si="43"/>
        <v>266993.0649861099</v>
      </c>
      <c r="L75" s="63">
        <f t="shared" si="36"/>
        <v>268328.03031104046</v>
      </c>
      <c r="M75" s="3">
        <f t="shared" si="37"/>
        <v>4850</v>
      </c>
      <c r="N75" s="4">
        <f t="shared" si="44"/>
        <v>331470.6666620327</v>
      </c>
      <c r="O75" s="63">
        <f t="shared" si="45"/>
        <v>334453.902661991</v>
      </c>
      <c r="P75" s="3">
        <f t="shared" si="38"/>
        <v>5220</v>
      </c>
      <c r="Q75" s="4">
        <f t="shared" si="46"/>
        <v>461762.06600151333</v>
      </c>
      <c r="R75" s="63">
        <f t="shared" si="39"/>
        <v>465917.92459552694</v>
      </c>
      <c r="W75" s="1"/>
      <c r="X75" s="1"/>
    </row>
    <row r="76" spans="1:24" ht="13.5">
      <c r="A76" s="3">
        <f t="shared" si="29"/>
        <v>3380</v>
      </c>
      <c r="B76" s="4">
        <f t="shared" si="40"/>
        <v>154252.84674523913</v>
      </c>
      <c r="C76" s="63">
        <f t="shared" si="30"/>
        <v>155024.11097896533</v>
      </c>
      <c r="D76" s="3">
        <f t="shared" si="31"/>
        <v>3750</v>
      </c>
      <c r="E76" s="4">
        <f t="shared" si="41"/>
        <v>185514.33448659218</v>
      </c>
      <c r="F76" s="63">
        <f t="shared" si="32"/>
        <v>186441.90615902515</v>
      </c>
      <c r="G76" s="3">
        <f t="shared" si="33"/>
        <v>4120</v>
      </c>
      <c r="H76" s="4">
        <f t="shared" si="42"/>
        <v>223111.39811146096</v>
      </c>
      <c r="I76" s="63">
        <f t="shared" si="34"/>
        <v>224226.95510201826</v>
      </c>
      <c r="J76" s="3">
        <f t="shared" si="35"/>
        <v>4490</v>
      </c>
      <c r="K76" s="4">
        <f t="shared" si="43"/>
        <v>268328.03031104046</v>
      </c>
      <c r="L76" s="63">
        <f t="shared" si="36"/>
        <v>269669.67046259565</v>
      </c>
      <c r="M76" s="3">
        <f t="shared" si="37"/>
        <v>4860</v>
      </c>
      <c r="N76" s="4">
        <f t="shared" si="44"/>
        <v>334453.902661991</v>
      </c>
      <c r="O76" s="63">
        <f t="shared" si="45"/>
        <v>337463.9877859489</v>
      </c>
      <c r="P76" s="3">
        <f t="shared" si="38"/>
        <v>5230</v>
      </c>
      <c r="Q76" s="4">
        <f t="shared" si="46"/>
        <v>465917.92459552694</v>
      </c>
      <c r="R76" s="63">
        <f t="shared" si="39"/>
        <v>470111.18591688666</v>
      </c>
      <c r="W76" s="1"/>
      <c r="X76" s="1"/>
    </row>
    <row r="77" spans="1:24" ht="13.5">
      <c r="A77" s="3">
        <f t="shared" si="29"/>
        <v>3390</v>
      </c>
      <c r="B77" s="4">
        <f t="shared" si="40"/>
        <v>155024.11097896533</v>
      </c>
      <c r="C77" s="63">
        <f t="shared" si="30"/>
        <v>155799.23153386015</v>
      </c>
      <c r="D77" s="3">
        <f t="shared" si="31"/>
        <v>3760</v>
      </c>
      <c r="E77" s="4">
        <f t="shared" si="41"/>
        <v>186441.90615902515</v>
      </c>
      <c r="F77" s="63">
        <f t="shared" si="32"/>
        <v>187374.1156898203</v>
      </c>
      <c r="G77" s="3">
        <f t="shared" si="33"/>
        <v>4130</v>
      </c>
      <c r="H77" s="4">
        <f t="shared" si="42"/>
        <v>224226.95510201826</v>
      </c>
      <c r="I77" s="63">
        <f t="shared" si="34"/>
        <v>225348.08987752834</v>
      </c>
      <c r="J77" s="3">
        <f t="shared" si="35"/>
        <v>4500</v>
      </c>
      <c r="K77" s="4">
        <f t="shared" si="43"/>
        <v>269669.67046259565</v>
      </c>
      <c r="L77" s="63">
        <f t="shared" si="36"/>
        <v>271018.01881490863</v>
      </c>
      <c r="M77" s="3">
        <f t="shared" si="37"/>
        <v>4870</v>
      </c>
      <c r="N77" s="4">
        <f t="shared" si="44"/>
        <v>337463.9877859489</v>
      </c>
      <c r="O77" s="63">
        <f t="shared" si="45"/>
        <v>340501.16367602244</v>
      </c>
      <c r="P77" s="3">
        <f t="shared" si="38"/>
        <v>5240</v>
      </c>
      <c r="Q77" s="4">
        <f t="shared" si="46"/>
        <v>470111.18591688666</v>
      </c>
      <c r="R77" s="63">
        <f t="shared" si="39"/>
        <v>474342.18659013865</v>
      </c>
      <c r="W77" s="1"/>
      <c r="X77" s="1"/>
    </row>
    <row r="78" spans="1:24" ht="13.5">
      <c r="A78" s="3">
        <f t="shared" si="29"/>
        <v>3400</v>
      </c>
      <c r="B78" s="4">
        <f t="shared" si="40"/>
        <v>155799.23153386015</v>
      </c>
      <c r="C78" s="63">
        <f t="shared" si="30"/>
        <v>156578.22769152944</v>
      </c>
      <c r="D78" s="3">
        <f t="shared" si="31"/>
        <v>3770</v>
      </c>
      <c r="E78" s="4">
        <f t="shared" si="41"/>
        <v>187374.1156898203</v>
      </c>
      <c r="F78" s="63">
        <f t="shared" si="32"/>
        <v>188310.9862682694</v>
      </c>
      <c r="G78" s="3">
        <f t="shared" si="33"/>
        <v>4140</v>
      </c>
      <c r="H78" s="4">
        <f t="shared" si="42"/>
        <v>225348.08987752834</v>
      </c>
      <c r="I78" s="63">
        <f t="shared" si="34"/>
        <v>226474.83032691598</v>
      </c>
      <c r="J78" s="3">
        <f t="shared" si="35"/>
        <v>4510</v>
      </c>
      <c r="K78" s="4">
        <f t="shared" si="43"/>
        <v>271018.01881490863</v>
      </c>
      <c r="L78" s="63">
        <f t="shared" si="36"/>
        <v>272373.1089089832</v>
      </c>
      <c r="M78" s="3">
        <f t="shared" si="37"/>
        <v>4880</v>
      </c>
      <c r="N78" s="4">
        <f t="shared" si="44"/>
        <v>340501.16367602244</v>
      </c>
      <c r="O78" s="63">
        <f t="shared" si="45"/>
        <v>343565.67414910666</v>
      </c>
      <c r="P78" s="3">
        <f t="shared" si="38"/>
        <v>5250</v>
      </c>
      <c r="Q78" s="4">
        <f t="shared" si="46"/>
        <v>474342.18659013865</v>
      </c>
      <c r="R78" s="63">
        <f t="shared" si="39"/>
        <v>478611.2662694499</v>
      </c>
      <c r="W78" s="1"/>
      <c r="X78" s="1"/>
    </row>
    <row r="79" spans="1:24" ht="13.5">
      <c r="A79" s="3">
        <f t="shared" si="29"/>
        <v>3410</v>
      </c>
      <c r="B79" s="4">
        <f t="shared" si="40"/>
        <v>156578.22769152944</v>
      </c>
      <c r="C79" s="63">
        <f t="shared" si="30"/>
        <v>157361.11882998707</v>
      </c>
      <c r="D79" s="3">
        <f t="shared" si="31"/>
        <v>3780</v>
      </c>
      <c r="E79" s="4">
        <f t="shared" si="41"/>
        <v>188310.9862682694</v>
      </c>
      <c r="F79" s="63">
        <f t="shared" si="32"/>
        <v>189252.54119961074</v>
      </c>
      <c r="G79" s="3">
        <f t="shared" si="33"/>
        <v>4150</v>
      </c>
      <c r="H79" s="4">
        <f t="shared" si="42"/>
        <v>226474.83032691598</v>
      </c>
      <c r="I79" s="63">
        <f t="shared" si="34"/>
        <v>227607.20447855056</v>
      </c>
      <c r="J79" s="3">
        <f t="shared" si="35"/>
        <v>4520</v>
      </c>
      <c r="K79" s="4">
        <f t="shared" si="43"/>
        <v>272373.1089089832</v>
      </c>
      <c r="L79" s="63">
        <f t="shared" si="36"/>
        <v>273734.9744535281</v>
      </c>
      <c r="M79" s="3">
        <f t="shared" si="37"/>
        <v>4890</v>
      </c>
      <c r="N79" s="4">
        <f t="shared" si="44"/>
        <v>343565.67414910666</v>
      </c>
      <c r="O79" s="63">
        <f t="shared" si="45"/>
        <v>346657.76521644864</v>
      </c>
      <c r="P79" s="3">
        <f t="shared" si="38"/>
        <v>5260</v>
      </c>
      <c r="Q79" s="4">
        <f t="shared" si="46"/>
        <v>478611.2662694499</v>
      </c>
      <c r="R79" s="63">
        <f t="shared" si="39"/>
        <v>482918.76766587497</v>
      </c>
      <c r="W79" s="1"/>
      <c r="X79" s="1"/>
    </row>
    <row r="80" spans="1:24" ht="13.5">
      <c r="A80" s="3">
        <f t="shared" si="29"/>
        <v>3420</v>
      </c>
      <c r="B80" s="4">
        <f t="shared" si="40"/>
        <v>157361.11882998707</v>
      </c>
      <c r="C80" s="63">
        <f t="shared" si="30"/>
        <v>158147.92442413702</v>
      </c>
      <c r="D80" s="3">
        <f t="shared" si="31"/>
        <v>3790</v>
      </c>
      <c r="E80" s="4">
        <f t="shared" si="41"/>
        <v>189252.54119961074</v>
      </c>
      <c r="F80" s="63">
        <f t="shared" si="32"/>
        <v>190198.8039056088</v>
      </c>
      <c r="G80" s="3">
        <f t="shared" si="33"/>
        <v>4160</v>
      </c>
      <c r="H80" s="4">
        <f t="shared" si="42"/>
        <v>227607.20447855056</v>
      </c>
      <c r="I80" s="63">
        <f t="shared" si="34"/>
        <v>228745.2405009433</v>
      </c>
      <c r="J80" s="3">
        <f t="shared" si="35"/>
        <v>4530</v>
      </c>
      <c r="K80" s="4">
        <f t="shared" si="43"/>
        <v>273734.9744535281</v>
      </c>
      <c r="L80" s="63">
        <f t="shared" si="36"/>
        <v>275103.64932579576</v>
      </c>
      <c r="M80" s="3">
        <f t="shared" si="37"/>
        <v>4900</v>
      </c>
      <c r="N80" s="4">
        <f t="shared" si="44"/>
        <v>346657.76521644864</v>
      </c>
      <c r="O80" s="63">
        <f t="shared" si="45"/>
        <v>349777.68510339665</v>
      </c>
      <c r="P80" s="3">
        <f t="shared" si="38"/>
        <v>5270</v>
      </c>
      <c r="Q80" s="4">
        <f t="shared" si="46"/>
        <v>482918.76766587497</v>
      </c>
      <c r="R80" s="63">
        <f t="shared" si="39"/>
        <v>487265.03657486785</v>
      </c>
      <c r="W80" s="1"/>
      <c r="X80" s="1"/>
    </row>
    <row r="81" spans="1:24" ht="13.5">
      <c r="A81" s="3">
        <f t="shared" si="29"/>
        <v>3430</v>
      </c>
      <c r="B81" s="4">
        <f t="shared" si="40"/>
        <v>158147.92442413702</v>
      </c>
      <c r="C81" s="63">
        <f t="shared" si="30"/>
        <v>158938.6640462577</v>
      </c>
      <c r="D81" s="3">
        <f t="shared" si="31"/>
        <v>3800</v>
      </c>
      <c r="E81" s="4">
        <f t="shared" si="41"/>
        <v>190198.8039056088</v>
      </c>
      <c r="F81" s="63">
        <f t="shared" si="32"/>
        <v>191149.79792513684</v>
      </c>
      <c r="G81" s="3">
        <f t="shared" si="33"/>
        <v>4170</v>
      </c>
      <c r="H81" s="4">
        <f t="shared" si="42"/>
        <v>228745.2405009433</v>
      </c>
      <c r="I81" s="63">
        <f t="shared" si="34"/>
        <v>229888.966703448</v>
      </c>
      <c r="J81" s="3">
        <f t="shared" si="35"/>
        <v>4540</v>
      </c>
      <c r="K81" s="4">
        <f t="shared" si="43"/>
        <v>275103.64932579576</v>
      </c>
      <c r="L81" s="63">
        <f t="shared" si="36"/>
        <v>276479.16757242475</v>
      </c>
      <c r="M81" s="3">
        <f t="shared" si="37"/>
        <v>4910</v>
      </c>
      <c r="N81" s="4">
        <f t="shared" si="44"/>
        <v>349777.68510339665</v>
      </c>
      <c r="O81" s="63">
        <f t="shared" si="45"/>
        <v>352925.6842693272</v>
      </c>
      <c r="P81" s="3">
        <f t="shared" si="38"/>
        <v>5280</v>
      </c>
      <c r="Q81" s="4">
        <f t="shared" si="46"/>
        <v>487265.03657486785</v>
      </c>
      <c r="R81" s="63">
        <f t="shared" si="39"/>
        <v>491650.42190404166</v>
      </c>
      <c r="W81" s="1"/>
      <c r="X81" s="1"/>
    </row>
    <row r="82" spans="1:24" ht="13.5">
      <c r="A82" s="3">
        <f t="shared" si="29"/>
        <v>3440</v>
      </c>
      <c r="B82" s="4">
        <f t="shared" si="40"/>
        <v>158938.6640462577</v>
      </c>
      <c r="C82" s="63">
        <f t="shared" si="30"/>
        <v>159733.35736648898</v>
      </c>
      <c r="D82" s="3">
        <f t="shared" si="31"/>
        <v>3810</v>
      </c>
      <c r="E82" s="4">
        <f t="shared" si="41"/>
        <v>191149.79792513684</v>
      </c>
      <c r="F82" s="63">
        <f t="shared" si="32"/>
        <v>192105.54691476253</v>
      </c>
      <c r="G82" s="3">
        <f t="shared" si="33"/>
        <v>4180</v>
      </c>
      <c r="H82" s="4">
        <f t="shared" si="42"/>
        <v>229888.966703448</v>
      </c>
      <c r="I82" s="63">
        <f t="shared" si="34"/>
        <v>231038.41153696526</v>
      </c>
      <c r="J82" s="3">
        <f t="shared" si="35"/>
        <v>4550</v>
      </c>
      <c r="K82" s="4">
        <f t="shared" si="43"/>
        <v>276479.16757242475</v>
      </c>
      <c r="L82" s="63">
        <f t="shared" si="36"/>
        <v>277861.56341028685</v>
      </c>
      <c r="M82" s="3">
        <f t="shared" si="37"/>
        <v>4920</v>
      </c>
      <c r="N82" s="4">
        <f t="shared" si="44"/>
        <v>352925.6842693272</v>
      </c>
      <c r="O82" s="63">
        <f t="shared" si="45"/>
        <v>356102.0154277512</v>
      </c>
      <c r="P82" s="3">
        <f t="shared" si="38"/>
        <v>5290</v>
      </c>
      <c r="Q82" s="4">
        <f t="shared" si="46"/>
        <v>491650.42190404166</v>
      </c>
      <c r="R82" s="63">
        <f t="shared" si="39"/>
        <v>496075.27570117806</v>
      </c>
      <c r="W82" s="1"/>
      <c r="X82" s="1"/>
    </row>
    <row r="83" spans="1:24" ht="13.5">
      <c r="A83" s="3">
        <f t="shared" si="29"/>
        <v>3450</v>
      </c>
      <c r="B83" s="4">
        <f t="shared" si="40"/>
        <v>159733.35736648898</v>
      </c>
      <c r="C83" s="63">
        <f t="shared" si="30"/>
        <v>160532.02415332143</v>
      </c>
      <c r="D83" s="3">
        <f t="shared" si="31"/>
        <v>3820</v>
      </c>
      <c r="E83" s="4">
        <f t="shared" si="41"/>
        <v>192105.54691476253</v>
      </c>
      <c r="F83" s="63">
        <f t="shared" si="32"/>
        <v>193066.07464933634</v>
      </c>
      <c r="G83" s="3">
        <f t="shared" si="33"/>
        <v>4190</v>
      </c>
      <c r="H83" s="4">
        <f t="shared" si="42"/>
        <v>231038.41153696526</v>
      </c>
      <c r="I83" s="63">
        <f t="shared" si="34"/>
        <v>232193.60359465008</v>
      </c>
      <c r="J83" s="3">
        <f t="shared" si="35"/>
        <v>4560</v>
      </c>
      <c r="K83" s="4">
        <f t="shared" si="43"/>
        <v>277861.56341028685</v>
      </c>
      <c r="L83" s="63">
        <f t="shared" si="36"/>
        <v>279250.87122733827</v>
      </c>
      <c r="M83" s="3">
        <f t="shared" si="37"/>
        <v>4930</v>
      </c>
      <c r="N83" s="4">
        <f t="shared" si="44"/>
        <v>356102.0154277512</v>
      </c>
      <c r="O83" s="63">
        <f t="shared" si="45"/>
        <v>359306.93356660096</v>
      </c>
      <c r="P83" s="3">
        <f t="shared" si="38"/>
        <v>5300</v>
      </c>
      <c r="Q83" s="4">
        <f t="shared" si="46"/>
        <v>496075.27570117806</v>
      </c>
      <c r="R83" s="63">
        <f t="shared" si="39"/>
        <v>500539.9531824887</v>
      </c>
      <c r="W83" s="1"/>
      <c r="X83" s="1"/>
    </row>
    <row r="84" spans="1:24" ht="13.5">
      <c r="A84" s="3">
        <f t="shared" si="29"/>
        <v>3460</v>
      </c>
      <c r="B84" s="4">
        <f t="shared" si="40"/>
        <v>160532.02415332143</v>
      </c>
      <c r="C84" s="63">
        <f t="shared" si="30"/>
        <v>161334.68427408804</v>
      </c>
      <c r="D84" s="3">
        <f t="shared" si="31"/>
        <v>3830</v>
      </c>
      <c r="E84" s="4">
        <f t="shared" si="41"/>
        <v>193066.07464933634</v>
      </c>
      <c r="F84" s="63">
        <f t="shared" si="32"/>
        <v>194031.40502258303</v>
      </c>
      <c r="G84" s="3">
        <f t="shared" si="33"/>
        <v>4200</v>
      </c>
      <c r="H84" s="4">
        <f t="shared" si="42"/>
        <v>232193.60359465008</v>
      </c>
      <c r="I84" s="63">
        <f t="shared" si="34"/>
        <v>233354.57161262332</v>
      </c>
      <c r="J84" s="3">
        <f t="shared" si="35"/>
        <v>4570</v>
      </c>
      <c r="K84" s="4">
        <f t="shared" si="43"/>
        <v>279250.87122733827</v>
      </c>
      <c r="L84" s="63">
        <f t="shared" si="36"/>
        <v>280647.125583475</v>
      </c>
      <c r="M84" s="3">
        <f t="shared" si="37"/>
        <v>4940</v>
      </c>
      <c r="N84" s="4">
        <f t="shared" si="44"/>
        <v>359306.93356660096</v>
      </c>
      <c r="O84" s="63">
        <f t="shared" si="45"/>
        <v>362540.69596870034</v>
      </c>
      <c r="P84" s="3">
        <f t="shared" si="38"/>
        <v>5310</v>
      </c>
      <c r="Q84" s="4">
        <f t="shared" si="46"/>
        <v>500539.9531824887</v>
      </c>
      <c r="R84" s="63">
        <f t="shared" si="39"/>
        <v>505044.8127611311</v>
      </c>
      <c r="W84" s="1"/>
      <c r="X84" s="1"/>
    </row>
    <row r="85" spans="1:24" ht="13.5">
      <c r="A85" s="3">
        <f t="shared" si="29"/>
        <v>3470</v>
      </c>
      <c r="B85" s="4">
        <f t="shared" si="40"/>
        <v>161334.68427408804</v>
      </c>
      <c r="C85" s="63">
        <f t="shared" si="30"/>
        <v>162141.3576954585</v>
      </c>
      <c r="D85" s="3">
        <f t="shared" si="31"/>
        <v>3840</v>
      </c>
      <c r="E85" s="4">
        <f t="shared" si="41"/>
        <v>194031.40502258303</v>
      </c>
      <c r="F85" s="63">
        <f t="shared" si="32"/>
        <v>195001.56204769594</v>
      </c>
      <c r="G85" s="3">
        <f t="shared" si="33"/>
        <v>4210</v>
      </c>
      <c r="H85" s="4">
        <f t="shared" si="42"/>
        <v>233354.57161262332</v>
      </c>
      <c r="I85" s="63">
        <f t="shared" si="34"/>
        <v>234521.34447068642</v>
      </c>
      <c r="J85" s="3">
        <f t="shared" si="35"/>
        <v>4580</v>
      </c>
      <c r="K85" s="4">
        <f t="shared" si="43"/>
        <v>280647.125583475</v>
      </c>
      <c r="L85" s="63">
        <f t="shared" si="36"/>
        <v>282050.3612113924</v>
      </c>
      <c r="M85" s="3">
        <f t="shared" si="37"/>
        <v>4950</v>
      </c>
      <c r="N85" s="4">
        <f t="shared" si="44"/>
        <v>362540.69596870034</v>
      </c>
      <c r="O85" s="63">
        <f t="shared" si="45"/>
        <v>365803.5622324186</v>
      </c>
      <c r="P85" s="3">
        <f t="shared" si="38"/>
        <v>5320</v>
      </c>
      <c r="Q85" s="4">
        <f t="shared" si="46"/>
        <v>505044.8127611311</v>
      </c>
      <c r="R85" s="63">
        <f t="shared" si="39"/>
        <v>509590.21607598127</v>
      </c>
      <c r="W85" s="1"/>
      <c r="X85" s="1"/>
    </row>
    <row r="86" spans="1:24" ht="13.5">
      <c r="A86" s="3">
        <f t="shared" si="29"/>
        <v>3480</v>
      </c>
      <c r="B86" s="4">
        <f t="shared" si="40"/>
        <v>162141.3576954585</v>
      </c>
      <c r="C86" s="63">
        <f t="shared" si="30"/>
        <v>162952.06448393577</v>
      </c>
      <c r="D86" s="3">
        <f t="shared" si="31"/>
        <v>3850</v>
      </c>
      <c r="E86" s="4">
        <f t="shared" si="41"/>
        <v>195001.56204769594</v>
      </c>
      <c r="F86" s="63">
        <f t="shared" si="32"/>
        <v>195976.56985793443</v>
      </c>
      <c r="G86" s="3">
        <f t="shared" si="33"/>
        <v>4220</v>
      </c>
      <c r="H86" s="4">
        <f t="shared" si="42"/>
        <v>234521.34447068642</v>
      </c>
      <c r="I86" s="63">
        <f t="shared" si="34"/>
        <v>235693.95119303986</v>
      </c>
      <c r="J86" s="3">
        <f t="shared" si="35"/>
        <v>4590</v>
      </c>
      <c r="K86" s="4">
        <f t="shared" si="43"/>
        <v>282050.3612113924</v>
      </c>
      <c r="L86" s="63">
        <f t="shared" si="36"/>
        <v>283460.61301744933</v>
      </c>
      <c r="M86" s="3">
        <f t="shared" si="37"/>
        <v>4960</v>
      </c>
      <c r="N86" s="4">
        <f t="shared" si="44"/>
        <v>365803.5622324186</v>
      </c>
      <c r="O86" s="63">
        <f t="shared" si="45"/>
        <v>369095.79429251037</v>
      </c>
      <c r="P86" s="3">
        <f t="shared" si="38"/>
        <v>5330</v>
      </c>
      <c r="Q86" s="4">
        <f t="shared" si="46"/>
        <v>509590.21607598127</v>
      </c>
      <c r="R86" s="63">
        <f t="shared" si="39"/>
        <v>514176.5280206651</v>
      </c>
      <c r="W86" s="1"/>
      <c r="X86" s="1"/>
    </row>
    <row r="87" spans="1:24" ht="13.5">
      <c r="A87" s="3">
        <f t="shared" si="29"/>
        <v>3490</v>
      </c>
      <c r="B87" s="4">
        <f t="shared" si="40"/>
        <v>162952.06448393577</v>
      </c>
      <c r="C87" s="63">
        <f t="shared" si="30"/>
        <v>163766.82480635543</v>
      </c>
      <c r="D87" s="3">
        <f t="shared" si="31"/>
        <v>3860</v>
      </c>
      <c r="E87" s="4">
        <f t="shared" si="41"/>
        <v>195976.56985793443</v>
      </c>
      <c r="F87" s="63">
        <f t="shared" si="32"/>
        <v>196956.45270722412</v>
      </c>
      <c r="G87" s="3">
        <f t="shared" si="33"/>
        <v>4230</v>
      </c>
      <c r="H87" s="4">
        <f t="shared" si="42"/>
        <v>235693.95119303986</v>
      </c>
      <c r="I87" s="63">
        <f t="shared" si="34"/>
        <v>236872.42094900506</v>
      </c>
      <c r="J87" s="3">
        <f t="shared" si="35"/>
        <v>4600</v>
      </c>
      <c r="K87" s="4">
        <f t="shared" si="43"/>
        <v>283460.61301744933</v>
      </c>
      <c r="L87" s="63">
        <f t="shared" si="36"/>
        <v>284877.91608253657</v>
      </c>
      <c r="M87" s="3">
        <f t="shared" si="37"/>
        <v>4970</v>
      </c>
      <c r="N87" s="4">
        <f t="shared" si="44"/>
        <v>369095.79429251037</v>
      </c>
      <c r="O87" s="63">
        <f t="shared" si="45"/>
        <v>372417.65644114296</v>
      </c>
      <c r="P87" s="3">
        <f t="shared" si="38"/>
        <v>5340</v>
      </c>
      <c r="Q87" s="4">
        <f t="shared" si="46"/>
        <v>514176.5280206651</v>
      </c>
      <c r="R87" s="63">
        <f t="shared" si="39"/>
        <v>518804.1167728511</v>
      </c>
      <c r="W87" s="1"/>
      <c r="X87" s="1"/>
    </row>
    <row r="88" spans="1:24" ht="13.5">
      <c r="A88" s="3">
        <f t="shared" si="29"/>
        <v>3500</v>
      </c>
      <c r="B88" s="4">
        <f t="shared" si="40"/>
        <v>163766.82480635543</v>
      </c>
      <c r="C88" s="63">
        <f t="shared" si="30"/>
        <v>164585.6589303872</v>
      </c>
      <c r="D88" s="3">
        <f t="shared" si="31"/>
        <v>3870</v>
      </c>
      <c r="E88" s="4">
        <f t="shared" si="41"/>
        <v>196956.45270722412</v>
      </c>
      <c r="F88" s="63">
        <f t="shared" si="32"/>
        <v>197941.23497076024</v>
      </c>
      <c r="G88" s="3">
        <f t="shared" si="33"/>
        <v>4240</v>
      </c>
      <c r="H88" s="4">
        <f t="shared" si="42"/>
        <v>236872.42094900506</v>
      </c>
      <c r="I88" s="63">
        <f t="shared" si="34"/>
        <v>238056.78305375008</v>
      </c>
      <c r="J88" s="3">
        <f t="shared" si="35"/>
        <v>4610</v>
      </c>
      <c r="K88" s="4">
        <f t="shared" si="43"/>
        <v>284877.91608253657</v>
      </c>
      <c r="L88" s="63">
        <f t="shared" si="36"/>
        <v>286302.3056629493</v>
      </c>
      <c r="M88" s="3">
        <f t="shared" si="37"/>
        <v>4980</v>
      </c>
      <c r="N88" s="4">
        <f t="shared" si="44"/>
        <v>372417.65644114296</v>
      </c>
      <c r="O88" s="63">
        <f t="shared" si="45"/>
        <v>375769.41534911323</v>
      </c>
      <c r="P88" s="3">
        <f t="shared" si="38"/>
        <v>5350</v>
      </c>
      <c r="Q88" s="4">
        <f t="shared" si="46"/>
        <v>518804.1167728511</v>
      </c>
      <c r="R88" s="63">
        <f t="shared" si="39"/>
        <v>523473.35382380674</v>
      </c>
      <c r="W88" s="1"/>
      <c r="X88" s="1"/>
    </row>
    <row r="89" spans="1:24" ht="13.5">
      <c r="A89" s="3">
        <f t="shared" si="29"/>
        <v>3510</v>
      </c>
      <c r="B89" s="4">
        <f t="shared" si="40"/>
        <v>164585.6589303872</v>
      </c>
      <c r="C89" s="63">
        <f t="shared" si="30"/>
        <v>165408.58722503914</v>
      </c>
      <c r="D89" s="3">
        <f t="shared" si="31"/>
        <v>3880</v>
      </c>
      <c r="E89" s="4">
        <f t="shared" si="41"/>
        <v>197941.23497076024</v>
      </c>
      <c r="F89" s="63">
        <f t="shared" si="32"/>
        <v>198930.94114561405</v>
      </c>
      <c r="G89" s="3">
        <f t="shared" si="33"/>
        <v>4250</v>
      </c>
      <c r="H89" s="4">
        <f t="shared" si="42"/>
        <v>238056.78305375008</v>
      </c>
      <c r="I89" s="63">
        <f t="shared" si="34"/>
        <v>239247.06696901884</v>
      </c>
      <c r="J89" s="3">
        <f t="shared" si="35"/>
        <v>4620</v>
      </c>
      <c r="K89" s="4">
        <f t="shared" si="43"/>
        <v>286302.3056629493</v>
      </c>
      <c r="L89" s="63">
        <f t="shared" si="36"/>
        <v>287733.817191264</v>
      </c>
      <c r="M89" s="3">
        <f t="shared" si="37"/>
        <v>4990</v>
      </c>
      <c r="N89" s="4">
        <f t="shared" si="44"/>
        <v>375769.41534911323</v>
      </c>
      <c r="O89" s="63">
        <f t="shared" si="45"/>
        <v>379151.34008725523</v>
      </c>
      <c r="P89" s="3">
        <f t="shared" si="38"/>
        <v>5360</v>
      </c>
      <c r="Q89" s="4">
        <f t="shared" si="46"/>
        <v>523473.35382380674</v>
      </c>
      <c r="R89" s="63">
        <f t="shared" si="39"/>
        <v>528184.614008221</v>
      </c>
      <c r="W89" s="1"/>
      <c r="X89" s="1"/>
    </row>
    <row r="90" spans="1:24" ht="13.5">
      <c r="A90" s="3">
        <f t="shared" si="29"/>
        <v>3520</v>
      </c>
      <c r="B90" s="4">
        <f t="shared" si="40"/>
        <v>165408.58722503914</v>
      </c>
      <c r="C90" s="63">
        <f t="shared" si="30"/>
        <v>166235.63016116433</v>
      </c>
      <c r="D90" s="3">
        <f t="shared" si="31"/>
        <v>3890</v>
      </c>
      <c r="E90" s="4">
        <f t="shared" si="41"/>
        <v>198930.94114561405</v>
      </c>
      <c r="F90" s="63">
        <f t="shared" si="32"/>
        <v>199925.59585134214</v>
      </c>
      <c r="G90" s="3">
        <f t="shared" si="33"/>
        <v>4260</v>
      </c>
      <c r="H90" s="4">
        <f t="shared" si="42"/>
        <v>239247.06696901884</v>
      </c>
      <c r="I90" s="63">
        <f t="shared" si="34"/>
        <v>240443.30230386392</v>
      </c>
      <c r="J90" s="3">
        <f t="shared" si="35"/>
        <v>4630</v>
      </c>
      <c r="K90" s="4">
        <f t="shared" si="43"/>
        <v>287733.817191264</v>
      </c>
      <c r="L90" s="63">
        <f t="shared" si="36"/>
        <v>289172.4862772203</v>
      </c>
      <c r="M90" s="3">
        <f t="shared" si="37"/>
        <v>5000</v>
      </c>
      <c r="N90" s="4">
        <f t="shared" si="44"/>
        <v>379151.34008725523</v>
      </c>
      <c r="O90" s="63">
        <f t="shared" si="45"/>
        <v>382563.7021480405</v>
      </c>
      <c r="P90" s="3">
        <f t="shared" si="38"/>
        <v>5370</v>
      </c>
      <c r="Q90" s="4">
        <f t="shared" si="46"/>
        <v>528184.614008221</v>
      </c>
      <c r="R90" s="63">
        <f t="shared" si="39"/>
        <v>532938.2755342949</v>
      </c>
      <c r="W90" s="1"/>
      <c r="X90" s="1"/>
    </row>
    <row r="91" spans="1:24" ht="13.5">
      <c r="A91" s="3">
        <f t="shared" si="29"/>
        <v>3530</v>
      </c>
      <c r="B91" s="4">
        <f>C90</f>
        <v>166235.63016116433</v>
      </c>
      <c r="C91" s="63">
        <f t="shared" si="30"/>
        <v>167066.80831197015</v>
      </c>
      <c r="D91" s="3">
        <f t="shared" si="31"/>
        <v>3900</v>
      </c>
      <c r="E91" s="4">
        <f t="shared" si="41"/>
        <v>199925.59585134214</v>
      </c>
      <c r="F91" s="63">
        <f t="shared" si="32"/>
        <v>200925.22383059884</v>
      </c>
      <c r="G91" s="3">
        <f t="shared" si="33"/>
        <v>4270</v>
      </c>
      <c r="H91" s="4">
        <f t="shared" si="42"/>
        <v>240443.30230386392</v>
      </c>
      <c r="I91" s="63">
        <f t="shared" si="34"/>
        <v>241645.51881538323</v>
      </c>
      <c r="J91" s="3">
        <f t="shared" si="35"/>
        <v>4640</v>
      </c>
      <c r="K91" s="4">
        <f t="shared" si="43"/>
        <v>289172.4862772203</v>
      </c>
      <c r="L91" s="63">
        <f t="shared" si="36"/>
        <v>290618.3487086064</v>
      </c>
      <c r="M91" s="3">
        <f t="shared" si="37"/>
        <v>5010</v>
      </c>
      <c r="N91" s="4">
        <f t="shared" si="44"/>
        <v>382563.7021480405</v>
      </c>
      <c r="O91" s="63">
        <f t="shared" si="45"/>
        <v>386006.7754673729</v>
      </c>
      <c r="P91" s="3">
        <f t="shared" si="38"/>
        <v>5380</v>
      </c>
      <c r="Q91" s="4">
        <f t="shared" si="46"/>
        <v>532938.2755342949</v>
      </c>
      <c r="R91" s="63">
        <f t="shared" si="39"/>
        <v>537734.7200141036</v>
      </c>
      <c r="W91" s="1"/>
      <c r="X91" s="1"/>
    </row>
    <row r="92" spans="1:24" ht="13.5">
      <c r="A92" s="3">
        <f t="shared" si="29"/>
        <v>3540</v>
      </c>
      <c r="B92" s="4">
        <f t="shared" si="40"/>
        <v>167066.80831197015</v>
      </c>
      <c r="C92" s="63">
        <f t="shared" si="30"/>
        <v>167902.14235353</v>
      </c>
      <c r="D92" s="3">
        <f t="shared" si="31"/>
        <v>3910</v>
      </c>
      <c r="E92" s="4">
        <f t="shared" si="41"/>
        <v>200925.22383059884</v>
      </c>
      <c r="F92" s="63">
        <f t="shared" si="32"/>
        <v>201929.84994975184</v>
      </c>
      <c r="G92" s="3">
        <f t="shared" si="33"/>
        <v>4280</v>
      </c>
      <c r="H92" s="4">
        <f t="shared" si="42"/>
        <v>241645.51881538323</v>
      </c>
      <c r="I92" s="63">
        <f t="shared" si="34"/>
        <v>242853.74640946015</v>
      </c>
      <c r="J92" s="3">
        <f t="shared" si="35"/>
        <v>4650</v>
      </c>
      <c r="K92" s="4">
        <f t="shared" si="43"/>
        <v>290618.3487086064</v>
      </c>
      <c r="L92" s="63">
        <f t="shared" si="36"/>
        <v>292071.4404521494</v>
      </c>
      <c r="M92" s="3">
        <f t="shared" si="37"/>
        <v>5020</v>
      </c>
      <c r="N92" s="4">
        <f t="shared" si="44"/>
        <v>386006.7754673729</v>
      </c>
      <c r="O92" s="63">
        <f t="shared" si="45"/>
        <v>389480.83644657925</v>
      </c>
      <c r="P92" s="3">
        <f aca="true" t="shared" si="47" ref="P92:P103">P91+10</f>
        <v>5390</v>
      </c>
      <c r="Q92" s="4">
        <f t="shared" si="46"/>
        <v>537734.7200141036</v>
      </c>
      <c r="R92" s="63">
        <f t="shared" si="39"/>
        <v>542574.3324942305</v>
      </c>
      <c r="W92" s="1"/>
      <c r="X92" s="1"/>
    </row>
    <row r="93" spans="1:24" ht="13.5">
      <c r="A93" s="3">
        <f t="shared" si="29"/>
        <v>3550</v>
      </c>
      <c r="B93" s="4">
        <f t="shared" si="40"/>
        <v>167902.14235353</v>
      </c>
      <c r="C93" s="63">
        <f t="shared" si="30"/>
        <v>168741.65306529767</v>
      </c>
      <c r="D93" s="3">
        <f t="shared" si="31"/>
        <v>3920</v>
      </c>
      <c r="E93" s="4">
        <f t="shared" si="41"/>
        <v>201929.84994975184</v>
      </c>
      <c r="F93" s="63">
        <f t="shared" si="32"/>
        <v>202939.4991995006</v>
      </c>
      <c r="G93" s="3">
        <f t="shared" si="33"/>
        <v>4290</v>
      </c>
      <c r="H93" s="4">
        <f t="shared" si="42"/>
        <v>242853.74640946015</v>
      </c>
      <c r="I93" s="63">
        <f t="shared" si="34"/>
        <v>244068.01514150744</v>
      </c>
      <c r="J93" s="3">
        <f t="shared" si="35"/>
        <v>4660</v>
      </c>
      <c r="K93" s="4">
        <f t="shared" si="43"/>
        <v>292071.4404521494</v>
      </c>
      <c r="L93" s="63">
        <f t="shared" si="36"/>
        <v>293531.7976544102</v>
      </c>
      <c r="M93" s="3">
        <f t="shared" si="37"/>
        <v>5030</v>
      </c>
      <c r="N93" s="4">
        <f t="shared" si="44"/>
        <v>389480.83644657925</v>
      </c>
      <c r="O93" s="63">
        <f t="shared" si="45"/>
        <v>392986.16397459846</v>
      </c>
      <c r="P93" s="3">
        <f t="shared" si="47"/>
        <v>5400</v>
      </c>
      <c r="Q93" s="4">
        <f t="shared" si="46"/>
        <v>542574.3324942305</v>
      </c>
      <c r="R93" s="63">
        <f t="shared" si="39"/>
        <v>547457.5014866786</v>
      </c>
      <c r="W93" s="1"/>
      <c r="X93" s="1"/>
    </row>
    <row r="94" spans="1:24" ht="13.5">
      <c r="A94" s="3">
        <f t="shared" si="29"/>
        <v>3560</v>
      </c>
      <c r="B94" s="4">
        <f t="shared" si="40"/>
        <v>168741.65306529767</v>
      </c>
      <c r="C94" s="63">
        <f t="shared" si="30"/>
        <v>169585.36133062415</v>
      </c>
      <c r="D94" s="3">
        <f t="shared" si="31"/>
        <v>3930</v>
      </c>
      <c r="E94" s="4">
        <f t="shared" si="41"/>
        <v>202939.4991995006</v>
      </c>
      <c r="F94" s="63">
        <f t="shared" si="32"/>
        <v>203954.1966954981</v>
      </c>
      <c r="G94" s="3">
        <f t="shared" si="33"/>
        <v>4300</v>
      </c>
      <c r="H94" s="4">
        <f t="shared" si="42"/>
        <v>244068.01514150744</v>
      </c>
      <c r="I94" s="63">
        <f t="shared" si="34"/>
        <v>245288.35521721496</v>
      </c>
      <c r="J94" s="3">
        <f t="shared" si="35"/>
        <v>4670</v>
      </c>
      <c r="K94" s="4">
        <f t="shared" si="43"/>
        <v>293531.7976544102</v>
      </c>
      <c r="L94" s="63">
        <f t="shared" si="36"/>
        <v>294999.45664268226</v>
      </c>
      <c r="M94" s="3">
        <f t="shared" si="37"/>
        <v>5040</v>
      </c>
      <c r="N94" s="4">
        <f t="shared" si="44"/>
        <v>392986.16397459846</v>
      </c>
      <c r="O94" s="63">
        <f t="shared" si="45"/>
        <v>396523.03945036983</v>
      </c>
      <c r="P94" s="3">
        <f t="shared" si="47"/>
        <v>5410</v>
      </c>
      <c r="Q94" s="4">
        <f t="shared" si="46"/>
        <v>547457.5014866786</v>
      </c>
      <c r="R94" s="63">
        <f t="shared" si="39"/>
        <v>552384.6190000587</v>
      </c>
      <c r="W94" s="1"/>
      <c r="X94" s="1"/>
    </row>
    <row r="95" spans="1:24" ht="13.5">
      <c r="A95" s="3">
        <f t="shared" si="29"/>
        <v>3570</v>
      </c>
      <c r="B95" s="4">
        <f t="shared" si="40"/>
        <v>169585.36133062415</v>
      </c>
      <c r="C95" s="63">
        <f t="shared" si="30"/>
        <v>170433.28813727727</v>
      </c>
      <c r="D95" s="3">
        <f t="shared" si="31"/>
        <v>3940</v>
      </c>
      <c r="E95" s="4">
        <f t="shared" si="41"/>
        <v>203954.1966954981</v>
      </c>
      <c r="F95" s="63">
        <f t="shared" si="32"/>
        <v>204973.9676789756</v>
      </c>
      <c r="G95" s="3">
        <f t="shared" si="33"/>
        <v>4310</v>
      </c>
      <c r="H95" s="4">
        <f t="shared" si="42"/>
        <v>245288.35521721496</v>
      </c>
      <c r="I95" s="63">
        <f t="shared" si="34"/>
        <v>246514.79699330105</v>
      </c>
      <c r="J95" s="3">
        <f t="shared" si="35"/>
        <v>4680</v>
      </c>
      <c r="K95" s="4">
        <f t="shared" si="43"/>
        <v>294999.45664268226</v>
      </c>
      <c r="L95" s="63">
        <f t="shared" si="36"/>
        <v>296474.4539258957</v>
      </c>
      <c r="M95" s="3">
        <f t="shared" si="37"/>
        <v>5050</v>
      </c>
      <c r="N95" s="4">
        <f t="shared" si="44"/>
        <v>396523.03945036983</v>
      </c>
      <c r="O95" s="63">
        <f t="shared" si="45"/>
        <v>400091.7468054232</v>
      </c>
      <c r="P95" s="3">
        <f t="shared" si="47"/>
        <v>5420</v>
      </c>
      <c r="Q95" s="4">
        <f t="shared" si="46"/>
        <v>552384.6190000587</v>
      </c>
      <c r="R95" s="63">
        <f t="shared" si="39"/>
        <v>557356.0805710593</v>
      </c>
      <c r="W95" s="1"/>
      <c r="X95" s="1"/>
    </row>
    <row r="96" spans="1:24" ht="13.5">
      <c r="A96" s="3">
        <f t="shared" si="29"/>
        <v>3580</v>
      </c>
      <c r="B96" s="4">
        <f t="shared" si="40"/>
        <v>170433.28813727727</v>
      </c>
      <c r="C96" s="63">
        <f t="shared" si="30"/>
        <v>171285.45457796365</v>
      </c>
      <c r="D96" s="3">
        <f t="shared" si="31"/>
        <v>3950</v>
      </c>
      <c r="E96" s="4">
        <f t="shared" si="41"/>
        <v>204973.9676789756</v>
      </c>
      <c r="F96" s="63">
        <f t="shared" si="32"/>
        <v>205998.83751737047</v>
      </c>
      <c r="G96" s="3">
        <f t="shared" si="33"/>
        <v>4320</v>
      </c>
      <c r="H96" s="4">
        <f t="shared" si="42"/>
        <v>246514.79699330105</v>
      </c>
      <c r="I96" s="63">
        <f t="shared" si="34"/>
        <v>247747.37097826754</v>
      </c>
      <c r="J96" s="3">
        <f t="shared" si="35"/>
        <v>4690</v>
      </c>
      <c r="K96" s="4">
        <f t="shared" si="43"/>
        <v>296474.4539258957</v>
      </c>
      <c r="L96" s="63">
        <f t="shared" si="36"/>
        <v>297956.8261955252</v>
      </c>
      <c r="M96" s="3">
        <f t="shared" si="37"/>
        <v>5060</v>
      </c>
      <c r="N96" s="4">
        <f t="shared" si="44"/>
        <v>400091.7468054232</v>
      </c>
      <c r="O96" s="63">
        <f t="shared" si="45"/>
        <v>403692.572526672</v>
      </c>
      <c r="P96" s="3">
        <f t="shared" si="47"/>
        <v>5430</v>
      </c>
      <c r="Q96" s="4">
        <f t="shared" si="46"/>
        <v>557356.0805710593</v>
      </c>
      <c r="R96" s="63">
        <f t="shared" si="39"/>
        <v>562372.2852961988</v>
      </c>
      <c r="W96" s="1"/>
      <c r="X96" s="1"/>
    </row>
    <row r="97" spans="1:24" ht="13.5">
      <c r="A97" s="3">
        <f t="shared" si="29"/>
        <v>3590</v>
      </c>
      <c r="B97" s="4">
        <f t="shared" si="40"/>
        <v>171285.45457796365</v>
      </c>
      <c r="C97" s="63">
        <f t="shared" si="30"/>
        <v>172141.88185085348</v>
      </c>
      <c r="D97" s="3">
        <f t="shared" si="31"/>
        <v>3960</v>
      </c>
      <c r="E97" s="4">
        <f t="shared" si="41"/>
        <v>205998.83751737047</v>
      </c>
      <c r="F97" s="63">
        <f t="shared" si="32"/>
        <v>207028.83170495732</v>
      </c>
      <c r="G97" s="3">
        <f t="shared" si="33"/>
        <v>4330</v>
      </c>
      <c r="H97" s="4">
        <f t="shared" si="42"/>
        <v>247747.37097826754</v>
      </c>
      <c r="I97" s="63">
        <f t="shared" si="34"/>
        <v>248986.1078331589</v>
      </c>
      <c r="J97" s="3">
        <f t="shared" si="35"/>
        <v>4700</v>
      </c>
      <c r="K97" s="4">
        <f t="shared" si="43"/>
        <v>297956.8261955252</v>
      </c>
      <c r="L97" s="63">
        <f t="shared" si="36"/>
        <v>299446.6103265028</v>
      </c>
      <c r="M97" s="3">
        <f t="shared" si="37"/>
        <v>5070</v>
      </c>
      <c r="N97" s="4">
        <f t="shared" si="44"/>
        <v>403692.572526672</v>
      </c>
      <c r="O97" s="63">
        <f t="shared" si="45"/>
        <v>407325.80567941203</v>
      </c>
      <c r="P97" s="3">
        <f t="shared" si="47"/>
        <v>5440</v>
      </c>
      <c r="Q97" s="4">
        <f t="shared" si="46"/>
        <v>562372.2852961988</v>
      </c>
      <c r="R97" s="63">
        <f t="shared" si="39"/>
        <v>567433.6358638646</v>
      </c>
      <c r="W97" s="1"/>
      <c r="X97" s="1"/>
    </row>
    <row r="98" spans="1:24" ht="13.5">
      <c r="A98" s="3">
        <f t="shared" si="29"/>
        <v>3600</v>
      </c>
      <c r="B98" s="4">
        <f t="shared" si="40"/>
        <v>172141.88185085348</v>
      </c>
      <c r="C98" s="63">
        <f t="shared" si="30"/>
        <v>173002.59126010773</v>
      </c>
      <c r="D98" s="3">
        <f t="shared" si="31"/>
        <v>3970</v>
      </c>
      <c r="E98" s="4">
        <f t="shared" si="41"/>
        <v>207028.83170495732</v>
      </c>
      <c r="F98" s="63">
        <f t="shared" si="32"/>
        <v>208063.9758634821</v>
      </c>
      <c r="G98" s="3">
        <f t="shared" si="33"/>
        <v>4340</v>
      </c>
      <c r="H98" s="4">
        <f t="shared" si="42"/>
        <v>248986.1078331589</v>
      </c>
      <c r="I98" s="63">
        <f t="shared" si="34"/>
        <v>250231.0383723247</v>
      </c>
      <c r="J98" s="3">
        <f t="shared" si="35"/>
        <v>4710</v>
      </c>
      <c r="K98" s="4">
        <f t="shared" si="43"/>
        <v>299446.6103265028</v>
      </c>
      <c r="L98" s="63">
        <f t="shared" si="36"/>
        <v>300943.84337813535</v>
      </c>
      <c r="M98" s="3">
        <f t="shared" si="37"/>
        <v>5080</v>
      </c>
      <c r="N98" s="4">
        <f t="shared" si="44"/>
        <v>407325.80567941203</v>
      </c>
      <c r="O98" s="63">
        <f t="shared" si="45"/>
        <v>410991.7379305267</v>
      </c>
      <c r="P98" s="3">
        <f t="shared" si="47"/>
        <v>5450</v>
      </c>
      <c r="Q98" s="4">
        <f t="shared" si="46"/>
        <v>567433.6358638646</v>
      </c>
      <c r="R98" s="63">
        <f t="shared" si="39"/>
        <v>572540.5385866393</v>
      </c>
      <c r="W98" s="1"/>
      <c r="X98" s="1"/>
    </row>
    <row r="99" spans="1:24" ht="13.5">
      <c r="A99" s="3">
        <f t="shared" si="29"/>
        <v>3610</v>
      </c>
      <c r="B99" s="4">
        <f t="shared" si="40"/>
        <v>173002.59126010773</v>
      </c>
      <c r="C99" s="63">
        <f t="shared" si="30"/>
        <v>173867.60421640828</v>
      </c>
      <c r="D99" s="3">
        <f t="shared" si="31"/>
        <v>3980</v>
      </c>
      <c r="E99" s="4">
        <f t="shared" si="41"/>
        <v>208063.9758634821</v>
      </c>
      <c r="F99" s="63">
        <f t="shared" si="32"/>
        <v>209104.29574279953</v>
      </c>
      <c r="G99" s="3">
        <f t="shared" si="33"/>
        <v>4350</v>
      </c>
      <c r="H99" s="4">
        <f t="shared" si="42"/>
        <v>250231.0383723247</v>
      </c>
      <c r="I99" s="63">
        <f t="shared" si="34"/>
        <v>251482.1935641863</v>
      </c>
      <c r="J99" s="3">
        <f t="shared" si="35"/>
        <v>4720</v>
      </c>
      <c r="K99" s="4">
        <f t="shared" si="43"/>
        <v>300943.84337813535</v>
      </c>
      <c r="L99" s="63">
        <f t="shared" si="36"/>
        <v>302448.56259502604</v>
      </c>
      <c r="M99" s="3">
        <f t="shared" si="37"/>
        <v>5090</v>
      </c>
      <c r="N99" s="4">
        <f t="shared" si="44"/>
        <v>410991.7379305267</v>
      </c>
      <c r="O99" s="63">
        <f t="shared" si="45"/>
        <v>414690.66357190144</v>
      </c>
      <c r="P99" s="3">
        <f t="shared" si="47"/>
        <v>5460</v>
      </c>
      <c r="Q99" s="4">
        <f t="shared" si="46"/>
        <v>572540.5385866393</v>
      </c>
      <c r="R99" s="63">
        <f t="shared" si="39"/>
        <v>577693.4034339191</v>
      </c>
      <c r="W99" s="1"/>
      <c r="X99" s="1"/>
    </row>
    <row r="100" spans="1:24" ht="13.5">
      <c r="A100" s="3">
        <f t="shared" si="29"/>
        <v>3620</v>
      </c>
      <c r="B100" s="4">
        <f t="shared" si="40"/>
        <v>173867.60421640828</v>
      </c>
      <c r="C100" s="63">
        <f t="shared" si="30"/>
        <v>174736.94223749032</v>
      </c>
      <c r="D100" s="3">
        <f t="shared" si="31"/>
        <v>3990</v>
      </c>
      <c r="E100" s="4">
        <f t="shared" si="41"/>
        <v>209104.29574279953</v>
      </c>
      <c r="F100" s="63">
        <f t="shared" si="32"/>
        <v>210149.8172215135</v>
      </c>
      <c r="G100" s="3">
        <f t="shared" si="33"/>
        <v>4360</v>
      </c>
      <c r="H100" s="4">
        <f t="shared" si="42"/>
        <v>251482.1935641863</v>
      </c>
      <c r="I100" s="63">
        <f t="shared" si="34"/>
        <v>252739.60453200724</v>
      </c>
      <c r="J100" s="3">
        <f t="shared" si="35"/>
        <v>4730</v>
      </c>
      <c r="K100" s="4">
        <f t="shared" si="43"/>
        <v>302448.56259502604</v>
      </c>
      <c r="L100" s="63">
        <f t="shared" si="36"/>
        <v>303960.8054080012</v>
      </c>
      <c r="M100" s="3">
        <f t="shared" si="37"/>
        <v>5100</v>
      </c>
      <c r="N100" s="4">
        <f t="shared" si="44"/>
        <v>414690.66357190144</v>
      </c>
      <c r="O100" s="63">
        <f t="shared" si="45"/>
        <v>418422.87954404857</v>
      </c>
      <c r="P100" s="3">
        <f t="shared" si="47"/>
        <v>5470</v>
      </c>
      <c r="Q100" s="4">
        <f t="shared" si="46"/>
        <v>577693.4034339191</v>
      </c>
      <c r="R100" s="63">
        <f t="shared" si="39"/>
        <v>582892.6440648243</v>
      </c>
      <c r="W100" s="1"/>
      <c r="X100" s="1"/>
    </row>
    <row r="101" spans="1:24" ht="13.5">
      <c r="A101" s="3">
        <f t="shared" si="29"/>
        <v>3630</v>
      </c>
      <c r="B101" s="4">
        <f t="shared" si="40"/>
        <v>174736.94223749032</v>
      </c>
      <c r="C101" s="63">
        <f t="shared" si="30"/>
        <v>175610.62694867776</v>
      </c>
      <c r="D101" s="3">
        <f t="shared" si="31"/>
        <v>4000</v>
      </c>
      <c r="E101" s="4">
        <f t="shared" si="41"/>
        <v>210149.8172215135</v>
      </c>
      <c r="F101" s="63">
        <f t="shared" si="32"/>
        <v>211200.56630762108</v>
      </c>
      <c r="G101" s="3">
        <f t="shared" si="33"/>
        <v>4370</v>
      </c>
      <c r="H101" s="4">
        <f t="shared" si="42"/>
        <v>252739.60453200724</v>
      </c>
      <c r="I101" s="63">
        <f t="shared" si="34"/>
        <v>254003.3025546673</v>
      </c>
      <c r="J101" s="3">
        <f t="shared" si="35"/>
        <v>4740</v>
      </c>
      <c r="K101" s="4">
        <f t="shared" si="43"/>
        <v>303960.8054080012</v>
      </c>
      <c r="L101" s="63">
        <f t="shared" si="36"/>
        <v>305480.6094350412</v>
      </c>
      <c r="M101" s="3">
        <f t="shared" si="37"/>
        <v>5110</v>
      </c>
      <c r="N101" s="4">
        <f t="shared" si="44"/>
        <v>418422.87954404857</v>
      </c>
      <c r="O101" s="63">
        <f t="shared" si="45"/>
        <v>422188.685459945</v>
      </c>
      <c r="P101" s="3">
        <f t="shared" si="47"/>
        <v>5480</v>
      </c>
      <c r="Q101" s="4">
        <f t="shared" si="46"/>
        <v>582892.6440648243</v>
      </c>
      <c r="R101" s="63">
        <f t="shared" si="39"/>
        <v>588138.6778614077</v>
      </c>
      <c r="W101" s="1"/>
      <c r="X101" s="1"/>
    </row>
    <row r="102" spans="1:24" ht="13.5">
      <c r="A102" s="3">
        <f t="shared" si="29"/>
        <v>3640</v>
      </c>
      <c r="B102" s="4">
        <f t="shared" si="40"/>
        <v>175610.62694867776</v>
      </c>
      <c r="C102" s="63">
        <f t="shared" si="30"/>
        <v>176488.68008342115</v>
      </c>
      <c r="D102" s="3">
        <f t="shared" si="31"/>
        <v>4010</v>
      </c>
      <c r="E102" s="4">
        <f t="shared" si="41"/>
        <v>211200.56630762108</v>
      </c>
      <c r="F102" s="63">
        <f t="shared" si="32"/>
        <v>212256.56913915917</v>
      </c>
      <c r="G102" s="3">
        <f t="shared" si="33"/>
        <v>4380</v>
      </c>
      <c r="H102" s="4">
        <f t="shared" si="42"/>
        <v>254003.3025546673</v>
      </c>
      <c r="I102" s="63">
        <f t="shared" si="34"/>
        <v>255273.31906744064</v>
      </c>
      <c r="J102" s="3">
        <f t="shared" si="35"/>
        <v>4750</v>
      </c>
      <c r="K102" s="4">
        <f t="shared" si="43"/>
        <v>305480.6094350412</v>
      </c>
      <c r="L102" s="63">
        <f t="shared" si="36"/>
        <v>307008.0124822164</v>
      </c>
      <c r="M102" s="3">
        <f t="shared" si="37"/>
        <v>5120</v>
      </c>
      <c r="N102" s="4">
        <f t="shared" si="44"/>
        <v>422188.685459945</v>
      </c>
      <c r="O102" s="63">
        <f t="shared" si="45"/>
        <v>425988.3836290845</v>
      </c>
      <c r="P102" s="3">
        <f t="shared" si="47"/>
        <v>5490</v>
      </c>
      <c r="Q102" s="4">
        <f t="shared" si="46"/>
        <v>588138.6778614077</v>
      </c>
      <c r="R102" s="63">
        <f t="shared" si="39"/>
        <v>593431.9259621605</v>
      </c>
      <c r="W102" s="1"/>
      <c r="X102" s="1"/>
    </row>
    <row r="103" spans="1:24" ht="13.5">
      <c r="A103" s="3">
        <f t="shared" si="29"/>
        <v>3650</v>
      </c>
      <c r="B103" s="4">
        <f t="shared" si="40"/>
        <v>176488.68008342115</v>
      </c>
      <c r="C103" s="63">
        <f t="shared" si="30"/>
        <v>177371.12348383825</v>
      </c>
      <c r="D103" s="3">
        <f t="shared" si="31"/>
        <v>4020</v>
      </c>
      <c r="E103" s="4">
        <f t="shared" si="41"/>
        <v>212256.56913915917</v>
      </c>
      <c r="F103" s="63">
        <f t="shared" si="32"/>
        <v>213317.85198485496</v>
      </c>
      <c r="G103" s="3">
        <f t="shared" si="33"/>
        <v>4390</v>
      </c>
      <c r="H103" s="4">
        <f t="shared" si="42"/>
        <v>255273.31906744064</v>
      </c>
      <c r="I103" s="63">
        <f t="shared" si="34"/>
        <v>256549.68566277783</v>
      </c>
      <c r="J103" s="3">
        <f t="shared" si="35"/>
        <v>4760</v>
      </c>
      <c r="K103" s="4">
        <f t="shared" si="43"/>
        <v>307008.0124822164</v>
      </c>
      <c r="L103" s="63">
        <f t="shared" si="36"/>
        <v>308543.0525446275</v>
      </c>
      <c r="M103" s="3">
        <f t="shared" si="37"/>
        <v>5130</v>
      </c>
      <c r="N103" s="4">
        <f t="shared" si="44"/>
        <v>425988.3836290845</v>
      </c>
      <c r="O103" s="63">
        <f t="shared" si="45"/>
        <v>429822.2790817463</v>
      </c>
      <c r="P103" s="3">
        <f t="shared" si="47"/>
        <v>5500</v>
      </c>
      <c r="Q103" s="4">
        <f t="shared" si="46"/>
        <v>593431.9259621605</v>
      </c>
      <c r="R103" s="63">
        <f t="shared" si="39"/>
        <v>598772.8132958199</v>
      </c>
      <c r="W103" s="1"/>
      <c r="X103" s="1"/>
    </row>
    <row r="104" spans="5:24" ht="13.5">
      <c r="E104" s="2"/>
      <c r="H104" s="2"/>
      <c r="R104" s="1"/>
      <c r="W104" s="1"/>
      <c r="X104" s="1"/>
    </row>
    <row r="105" spans="5:24" ht="13.5">
      <c r="E105" s="2"/>
      <c r="H105" s="2"/>
      <c r="R105" s="1"/>
      <c r="W105" s="1"/>
      <c r="X105" s="1"/>
    </row>
    <row r="106" spans="5:24" ht="13.5">
      <c r="E106" s="2"/>
      <c r="H106" s="2"/>
      <c r="R106" s="1"/>
      <c r="W106" s="1"/>
      <c r="X106" s="1"/>
    </row>
    <row r="107" spans="5:24" ht="13.5">
      <c r="E107" s="2"/>
      <c r="H107" s="2"/>
      <c r="R107" s="1"/>
      <c r="W107" s="1"/>
      <c r="X107" s="1"/>
    </row>
    <row r="108" spans="5:24" ht="13.5">
      <c r="E108" s="2"/>
      <c r="H108" s="2"/>
      <c r="R108" s="1"/>
      <c r="W108" s="1"/>
      <c r="X108" s="1"/>
    </row>
    <row r="109" spans="5:24" ht="13.5">
      <c r="E109" s="2"/>
      <c r="H109" s="2"/>
      <c r="R109" s="1"/>
      <c r="W109" s="1"/>
      <c r="X109" s="1"/>
    </row>
    <row r="110" spans="5:24" ht="13.5">
      <c r="E110" s="2"/>
      <c r="H110" s="2"/>
      <c r="R110" s="1"/>
      <c r="W110" s="1"/>
      <c r="X110" s="1"/>
    </row>
    <row r="111" spans="5:24" ht="13.5">
      <c r="E111" s="2"/>
      <c r="H111" s="2"/>
      <c r="R111" s="1"/>
      <c r="W111" s="1"/>
      <c r="X111" s="1"/>
    </row>
    <row r="112" spans="5:24" ht="13.5">
      <c r="E112" s="2"/>
      <c r="H112" s="2"/>
      <c r="R112" s="1"/>
      <c r="W112" s="1"/>
      <c r="X112" s="1"/>
    </row>
    <row r="113" spans="5:24" ht="13.5">
      <c r="E113" s="2"/>
      <c r="H113" s="2"/>
      <c r="R113" s="1"/>
      <c r="W113" s="1"/>
      <c r="X113" s="1"/>
    </row>
    <row r="114" spans="5:24" ht="13.5">
      <c r="E114" s="2"/>
      <c r="H114" s="2"/>
      <c r="R114" s="1"/>
      <c r="W114" s="1"/>
      <c r="X114" s="1"/>
    </row>
    <row r="115" spans="5:24" ht="13.5">
      <c r="E115" s="2"/>
      <c r="H115" s="2"/>
      <c r="R115" s="1"/>
      <c r="W115" s="1"/>
      <c r="X115" s="1"/>
    </row>
    <row r="116" spans="5:24" ht="13.5">
      <c r="E116" s="2"/>
      <c r="H116" s="2"/>
      <c r="R116" s="1"/>
      <c r="W116" s="1"/>
      <c r="X116" s="1"/>
    </row>
    <row r="117" spans="5:24" ht="13.5">
      <c r="E117" s="2"/>
      <c r="H117" s="2"/>
      <c r="R117" s="1"/>
      <c r="W117" s="1"/>
      <c r="X117" s="1"/>
    </row>
    <row r="118" spans="5:24" ht="13.5">
      <c r="E118" s="2"/>
      <c r="H118" s="2"/>
      <c r="R118" s="1"/>
      <c r="W118" s="1"/>
      <c r="X118" s="1"/>
    </row>
    <row r="119" spans="5:24" ht="13.5">
      <c r="E119" s="2"/>
      <c r="H119" s="2"/>
      <c r="R119" s="1"/>
      <c r="W119" s="1"/>
      <c r="X119" s="1"/>
    </row>
    <row r="120" spans="5:24" ht="13.5">
      <c r="E120" s="2"/>
      <c r="H120" s="2"/>
      <c r="R120" s="1"/>
      <c r="W120" s="1"/>
      <c r="X120" s="1"/>
    </row>
    <row r="121" spans="5:24" ht="13.5">
      <c r="E121" s="2"/>
      <c r="H121" s="2"/>
      <c r="R121" s="1"/>
      <c r="W121" s="1"/>
      <c r="X121" s="1"/>
    </row>
    <row r="122" spans="5:24" ht="13.5">
      <c r="E122" s="2"/>
      <c r="H122" s="2"/>
      <c r="R122" s="1"/>
      <c r="W122" s="1"/>
      <c r="X122" s="1"/>
    </row>
    <row r="123" spans="5:24" ht="13.5">
      <c r="E123" s="2"/>
      <c r="H123" s="2"/>
      <c r="R123" s="1"/>
      <c r="W123" s="1"/>
      <c r="X123" s="1"/>
    </row>
    <row r="124" spans="5:24" ht="13.5">
      <c r="E124" s="2"/>
      <c r="H124" s="2"/>
      <c r="R124" s="1"/>
      <c r="W124" s="1"/>
      <c r="X124" s="1"/>
    </row>
    <row r="125" spans="5:24" ht="13.5">
      <c r="E125" s="2"/>
      <c r="H125" s="2"/>
      <c r="O125" s="1"/>
      <c r="R125" s="1"/>
      <c r="W125" s="1"/>
      <c r="X125" s="1"/>
    </row>
    <row r="126" spans="5:24" ht="13.5">
      <c r="E126" s="2"/>
      <c r="H126" s="2"/>
      <c r="O126" s="1"/>
      <c r="R126" s="1"/>
      <c r="W126" s="1"/>
      <c r="X126" s="1"/>
    </row>
    <row r="127" spans="5:24" ht="13.5">
      <c r="E127" s="2"/>
      <c r="H127" s="2"/>
      <c r="O127" s="1"/>
      <c r="R127" s="1"/>
      <c r="W127" s="1"/>
      <c r="X127" s="1"/>
    </row>
    <row r="128" spans="5:24" ht="13.5">
      <c r="E128" s="2"/>
      <c r="H128" s="2"/>
      <c r="O128" s="1"/>
      <c r="R128" s="1"/>
      <c r="W128" s="1"/>
      <c r="X128" s="1"/>
    </row>
    <row r="129" spans="5:24" ht="13.5">
      <c r="E129" s="2"/>
      <c r="H129" s="2"/>
      <c r="O129" s="1"/>
      <c r="R129" s="1"/>
      <c r="W129" s="1"/>
      <c r="X129" s="1"/>
    </row>
    <row r="130" spans="5:24" ht="13.5">
      <c r="E130" s="2"/>
      <c r="H130" s="2"/>
      <c r="O130" s="1"/>
      <c r="R130" s="1"/>
      <c r="W130" s="1"/>
      <c r="X130" s="1"/>
    </row>
    <row r="131" spans="5:24" ht="13.5">
      <c r="E131" s="2"/>
      <c r="H131" s="2"/>
      <c r="O131" s="1"/>
      <c r="R131" s="1"/>
      <c r="W131" s="1"/>
      <c r="X131" s="1"/>
    </row>
    <row r="132" spans="5:24" ht="13.5">
      <c r="E132" s="2"/>
      <c r="H132" s="2"/>
      <c r="O132" s="1"/>
      <c r="R132" s="1"/>
      <c r="W132" s="1"/>
      <c r="X132" s="1"/>
    </row>
    <row r="133" spans="5:24" ht="13.5">
      <c r="E133" s="2"/>
      <c r="H133" s="2"/>
      <c r="O133" s="1"/>
      <c r="R133" s="1"/>
      <c r="W133" s="1"/>
      <c r="X133" s="1"/>
    </row>
    <row r="134" spans="5:24" ht="13.5">
      <c r="E134" s="2"/>
      <c r="H134" s="2"/>
      <c r="O134" s="1"/>
      <c r="R134" s="1"/>
      <c r="W134" s="1"/>
      <c r="X134" s="1"/>
    </row>
    <row r="135" spans="5:24" ht="13.5">
      <c r="E135" s="2"/>
      <c r="H135" s="2"/>
      <c r="O135" s="1"/>
      <c r="R135" s="1"/>
      <c r="W135" s="1"/>
      <c r="X135" s="1"/>
    </row>
    <row r="136" spans="5:24" ht="13.5">
      <c r="E136" s="2"/>
      <c r="H136" s="2"/>
      <c r="O136" s="1"/>
      <c r="R136" s="1"/>
      <c r="W136" s="1"/>
      <c r="X136" s="1"/>
    </row>
    <row r="137" spans="5:24" ht="13.5">
      <c r="E137" s="2"/>
      <c r="H137" s="2"/>
      <c r="O137" s="1"/>
      <c r="R137" s="1"/>
      <c r="W137" s="1"/>
      <c r="X137" s="1"/>
    </row>
    <row r="138" spans="5:24" ht="13.5">
      <c r="E138" s="2"/>
      <c r="H138" s="2"/>
      <c r="O138" s="1"/>
      <c r="R138" s="1"/>
      <c r="W138" s="1"/>
      <c r="X138" s="1"/>
    </row>
    <row r="139" spans="5:24" ht="13.5">
      <c r="E139" s="2"/>
      <c r="H139" s="2"/>
      <c r="O139" s="1"/>
      <c r="R139" s="1"/>
      <c r="W139" s="1"/>
      <c r="X139" s="1"/>
    </row>
    <row r="140" spans="5:24" ht="13.5">
      <c r="E140" s="2"/>
      <c r="H140" s="2"/>
      <c r="O140" s="1"/>
      <c r="R140" s="1"/>
      <c r="W140" s="1"/>
      <c r="X140" s="1"/>
    </row>
    <row r="141" spans="5:24" ht="13.5">
      <c r="E141" s="2"/>
      <c r="H141" s="2"/>
      <c r="O141" s="1"/>
      <c r="R141" s="1"/>
      <c r="W141" s="1"/>
      <c r="X141" s="1"/>
    </row>
    <row r="142" spans="5:24" ht="13.5">
      <c r="E142" s="2"/>
      <c r="H142" s="2"/>
      <c r="O142" s="1"/>
      <c r="R142" s="1"/>
      <c r="W142" s="1"/>
      <c r="X142" s="1"/>
    </row>
    <row r="143" spans="5:24" ht="13.5">
      <c r="E143" s="2"/>
      <c r="H143" s="2"/>
      <c r="O143" s="1"/>
      <c r="R143" s="1"/>
      <c r="W143" s="1"/>
      <c r="X143" s="1"/>
    </row>
    <row r="144" spans="5:24" ht="13.5">
      <c r="E144" s="2"/>
      <c r="H144" s="2"/>
      <c r="O144" s="1"/>
      <c r="R144" s="1"/>
      <c r="W144" s="1"/>
      <c r="X144" s="1"/>
    </row>
    <row r="145" spans="5:24" ht="13.5">
      <c r="E145" s="2"/>
      <c r="H145" s="2"/>
      <c r="O145" s="1"/>
      <c r="R145" s="1"/>
      <c r="W145" s="1"/>
      <c r="X145" s="1"/>
    </row>
    <row r="146" spans="5:24" ht="13.5">
      <c r="E146" s="2"/>
      <c r="H146" s="2"/>
      <c r="O146" s="1"/>
      <c r="R146" s="1"/>
      <c r="W146" s="1"/>
      <c r="X146" s="1"/>
    </row>
    <row r="147" spans="5:24" ht="13.5">
      <c r="E147" s="2"/>
      <c r="H147" s="2"/>
      <c r="O147" s="1"/>
      <c r="R147" s="1"/>
      <c r="W147" s="1"/>
      <c r="X147" s="1"/>
    </row>
    <row r="148" spans="5:24" ht="13.5">
      <c r="E148" s="2"/>
      <c r="H148" s="2"/>
      <c r="O148" s="1"/>
      <c r="R148" s="1"/>
      <c r="W148" s="1"/>
      <c r="X148" s="1"/>
    </row>
    <row r="149" spans="5:24" ht="13.5">
      <c r="E149" s="2"/>
      <c r="H149" s="2"/>
      <c r="O149" s="1"/>
      <c r="R149" s="1"/>
      <c r="W149" s="1"/>
      <c r="X149" s="1"/>
    </row>
    <row r="150" spans="5:24" ht="13.5">
      <c r="E150" s="2"/>
      <c r="H150" s="2"/>
      <c r="O150" s="1"/>
      <c r="R150" s="1"/>
      <c r="W150" s="1"/>
      <c r="X150" s="1"/>
    </row>
    <row r="151" spans="5:24" ht="13.5">
      <c r="E151" s="2"/>
      <c r="H151" s="2"/>
      <c r="O151" s="1"/>
      <c r="R151" s="1"/>
      <c r="W151" s="1"/>
      <c r="X151" s="1"/>
    </row>
    <row r="152" spans="5:24" ht="13.5">
      <c r="E152" s="2"/>
      <c r="H152" s="2"/>
      <c r="O152" s="1"/>
      <c r="R152" s="1"/>
      <c r="W152" s="1"/>
      <c r="X152" s="1"/>
    </row>
    <row r="153" spans="5:24" ht="13.5">
      <c r="E153" s="2"/>
      <c r="H153" s="2"/>
      <c r="O153" s="1"/>
      <c r="R153" s="1"/>
      <c r="W153" s="1"/>
      <c r="X153" s="1"/>
    </row>
    <row r="154" spans="5:24" ht="13.5">
      <c r="E154" s="2"/>
      <c r="H154" s="2"/>
      <c r="O154" s="1"/>
      <c r="R154" s="1"/>
      <c r="W154" s="1"/>
      <c r="X154" s="1"/>
    </row>
    <row r="155" spans="5:24" ht="13.5">
      <c r="E155" s="2"/>
      <c r="H155" s="2"/>
      <c r="O155" s="1"/>
      <c r="R155" s="1"/>
      <c r="W155" s="1"/>
      <c r="X155" s="1"/>
    </row>
    <row r="156" spans="5:24" ht="13.5">
      <c r="E156" s="2"/>
      <c r="H156" s="2"/>
      <c r="O156" s="1"/>
      <c r="R156" s="1"/>
      <c r="W156" s="1"/>
      <c r="X156" s="1"/>
    </row>
    <row r="157" spans="5:24" ht="13.5">
      <c r="E157" s="2"/>
      <c r="H157" s="2"/>
      <c r="O157" s="1"/>
      <c r="R157" s="1"/>
      <c r="W157" s="1"/>
      <c r="X157" s="1"/>
    </row>
    <row r="158" spans="5:24" ht="13.5">
      <c r="E158" s="2"/>
      <c r="H158" s="2"/>
      <c r="O158" s="1"/>
      <c r="R158" s="1"/>
      <c r="W158" s="1"/>
      <c r="X158" s="1"/>
    </row>
    <row r="159" spans="5:24" ht="13.5">
      <c r="E159" s="2"/>
      <c r="H159" s="2"/>
      <c r="O159" s="1"/>
      <c r="R159" s="1"/>
      <c r="W159" s="1"/>
      <c r="X159" s="1"/>
    </row>
    <row r="160" spans="5:24" ht="13.5">
      <c r="E160" s="2"/>
      <c r="H160" s="2"/>
      <c r="O160" s="1"/>
      <c r="R160" s="1"/>
      <c r="W160" s="1"/>
      <c r="X160" s="1"/>
    </row>
    <row r="161" spans="5:24" ht="13.5">
      <c r="E161" s="2"/>
      <c r="H161" s="2"/>
      <c r="O161" s="1"/>
      <c r="R161" s="1"/>
      <c r="W161" s="1"/>
      <c r="X161" s="1"/>
    </row>
    <row r="162" spans="5:24" ht="13.5">
      <c r="E162" s="2"/>
      <c r="H162" s="2"/>
      <c r="L162" s="1"/>
      <c r="O162" s="1"/>
      <c r="R162" s="1"/>
      <c r="W162" s="1"/>
      <c r="X162" s="1"/>
    </row>
    <row r="163" spans="5:24" ht="13.5">
      <c r="E163" s="2"/>
      <c r="H163" s="2"/>
      <c r="L163" s="1"/>
      <c r="O163" s="1"/>
      <c r="R163" s="1"/>
      <c r="W163" s="1"/>
      <c r="X163" s="1"/>
    </row>
    <row r="164" spans="5:24" ht="13.5">
      <c r="E164" s="2"/>
      <c r="H164" s="2"/>
      <c r="L164" s="1"/>
      <c r="O164" s="1"/>
      <c r="R164" s="1"/>
      <c r="W164" s="1"/>
      <c r="X164" s="1"/>
    </row>
    <row r="165" spans="5:24" ht="13.5">
      <c r="E165" s="2"/>
      <c r="H165" s="2"/>
      <c r="L165" s="1"/>
      <c r="O165" s="1"/>
      <c r="R165" s="1"/>
      <c r="W165" s="1"/>
      <c r="X165" s="1"/>
    </row>
    <row r="166" spans="5:24" ht="13.5">
      <c r="E166" s="2"/>
      <c r="H166" s="2"/>
      <c r="L166" s="1"/>
      <c r="O166" s="1"/>
      <c r="R166" s="1"/>
      <c r="W166" s="1"/>
      <c r="X166" s="1"/>
    </row>
    <row r="167" spans="5:24" ht="13.5">
      <c r="E167" s="2"/>
      <c r="H167" s="2"/>
      <c r="L167" s="1"/>
      <c r="O167" s="1"/>
      <c r="R167" s="1"/>
      <c r="W167" s="1"/>
      <c r="X167" s="1"/>
    </row>
    <row r="168" spans="5:24" ht="13.5">
      <c r="E168" s="2"/>
      <c r="H168" s="2"/>
      <c r="L168" s="1"/>
      <c r="O168" s="1"/>
      <c r="R168" s="1"/>
      <c r="W168" s="1"/>
      <c r="X168" s="1"/>
    </row>
    <row r="169" spans="5:24" ht="13.5">
      <c r="E169" s="2"/>
      <c r="H169" s="2"/>
      <c r="L169" s="1"/>
      <c r="O169" s="1"/>
      <c r="R169" s="1"/>
      <c r="W169" s="1"/>
      <c r="X169" s="1"/>
    </row>
    <row r="170" spans="5:24" ht="13.5">
      <c r="E170" s="2"/>
      <c r="H170" s="2"/>
      <c r="L170" s="1"/>
      <c r="O170" s="1"/>
      <c r="R170" s="1"/>
      <c r="W170" s="1"/>
      <c r="X170" s="1"/>
    </row>
    <row r="171" spans="5:24" ht="13.5">
      <c r="E171" s="2"/>
      <c r="H171" s="2"/>
      <c r="L171" s="1"/>
      <c r="O171" s="1"/>
      <c r="R171" s="1"/>
      <c r="W171" s="1"/>
      <c r="X171" s="1"/>
    </row>
    <row r="172" spans="5:24" ht="13.5">
      <c r="E172" s="2"/>
      <c r="H172" s="2"/>
      <c r="L172" s="1"/>
      <c r="O172" s="1"/>
      <c r="R172" s="1"/>
      <c r="W172" s="1"/>
      <c r="X172" s="1"/>
    </row>
    <row r="173" spans="5:24" ht="13.5">
      <c r="E173" s="2"/>
      <c r="H173" s="2"/>
      <c r="L173" s="1"/>
      <c r="O173" s="1"/>
      <c r="R173" s="1"/>
      <c r="W173" s="1"/>
      <c r="X173" s="1"/>
    </row>
    <row r="174" spans="5:24" ht="13.5">
      <c r="E174" s="2"/>
      <c r="H174" s="2"/>
      <c r="L174" s="1"/>
      <c r="O174" s="1"/>
      <c r="R174" s="1"/>
      <c r="W174" s="1"/>
      <c r="X174" s="1"/>
    </row>
    <row r="175" spans="5:24" ht="13.5">
      <c r="E175" s="2"/>
      <c r="H175" s="2"/>
      <c r="L175" s="1"/>
      <c r="O175" s="1"/>
      <c r="R175" s="1"/>
      <c r="W175" s="1"/>
      <c r="X175" s="1"/>
    </row>
    <row r="176" spans="5:24" ht="13.5">
      <c r="E176" s="2"/>
      <c r="H176" s="2"/>
      <c r="L176" s="1"/>
      <c r="O176" s="1"/>
      <c r="R176" s="1"/>
      <c r="W176" s="1"/>
      <c r="X176" s="1"/>
    </row>
    <row r="177" spans="5:24" ht="13.5">
      <c r="E177" s="2"/>
      <c r="H177" s="2"/>
      <c r="L177" s="1"/>
      <c r="O177" s="1"/>
      <c r="R177" s="1"/>
      <c r="W177" s="1"/>
      <c r="X177" s="1"/>
    </row>
    <row r="178" spans="5:24" ht="13.5">
      <c r="E178" s="2"/>
      <c r="H178" s="2"/>
      <c r="L178" s="1"/>
      <c r="O178" s="1"/>
      <c r="R178" s="1"/>
      <c r="W178" s="1"/>
      <c r="X178" s="1"/>
    </row>
    <row r="179" spans="5:24" ht="13.5">
      <c r="E179" s="2"/>
      <c r="H179" s="2"/>
      <c r="L179" s="1"/>
      <c r="O179" s="1"/>
      <c r="R179" s="1"/>
      <c r="W179" s="1"/>
      <c r="X179" s="1"/>
    </row>
    <row r="180" spans="5:24" ht="13.5">
      <c r="E180" s="2"/>
      <c r="H180" s="2"/>
      <c r="L180" s="1"/>
      <c r="O180" s="1"/>
      <c r="R180" s="1"/>
      <c r="W180" s="1"/>
      <c r="X180" s="1"/>
    </row>
    <row r="181" spans="5:24" ht="13.5">
      <c r="E181" s="2"/>
      <c r="H181" s="2"/>
      <c r="L181" s="1"/>
      <c r="O181" s="1"/>
      <c r="R181" s="1"/>
      <c r="W181" s="1"/>
      <c r="X181" s="1"/>
    </row>
    <row r="182" spans="5:24" ht="13.5">
      <c r="E182" s="2"/>
      <c r="H182" s="2"/>
      <c r="L182" s="1"/>
      <c r="O182" s="1"/>
      <c r="R182" s="1"/>
      <c r="W182" s="1"/>
      <c r="X182" s="1"/>
    </row>
    <row r="183" spans="5:24" ht="13.5">
      <c r="E183" s="2"/>
      <c r="H183" s="2"/>
      <c r="L183" s="1"/>
      <c r="O183" s="1"/>
      <c r="R183" s="1"/>
      <c r="W183" s="1"/>
      <c r="X183" s="1"/>
    </row>
    <row r="184" spans="5:24" ht="13.5">
      <c r="E184" s="2"/>
      <c r="H184" s="2"/>
      <c r="L184" s="1"/>
      <c r="O184" s="1"/>
      <c r="R184" s="1"/>
      <c r="W184" s="1"/>
      <c r="X184" s="1"/>
    </row>
    <row r="185" spans="5:24" ht="13.5">
      <c r="E185" s="2"/>
      <c r="H185" s="2"/>
      <c r="L185" s="1"/>
      <c r="O185" s="1"/>
      <c r="R185" s="1"/>
      <c r="W185" s="1"/>
      <c r="X185" s="1"/>
    </row>
    <row r="186" spans="5:24" ht="13.5">
      <c r="E186" s="2"/>
      <c r="H186" s="2"/>
      <c r="L186" s="1"/>
      <c r="O186" s="1"/>
      <c r="R186" s="1"/>
      <c r="W186" s="1"/>
      <c r="X186" s="1"/>
    </row>
    <row r="187" spans="5:24" ht="13.5">
      <c r="E187" s="2"/>
      <c r="H187" s="2"/>
      <c r="L187" s="1"/>
      <c r="O187" s="1"/>
      <c r="R187" s="1"/>
      <c r="W187" s="1"/>
      <c r="X187" s="1"/>
    </row>
    <row r="188" spans="5:24" ht="13.5">
      <c r="E188" s="2"/>
      <c r="H188" s="2"/>
      <c r="L188" s="1"/>
      <c r="O188" s="1"/>
      <c r="R188" s="1"/>
      <c r="W188" s="1"/>
      <c r="X188" s="1"/>
    </row>
    <row r="189" spans="5:24" ht="13.5">
      <c r="E189" s="2"/>
      <c r="H189" s="2"/>
      <c r="L189" s="1"/>
      <c r="O189" s="1"/>
      <c r="R189" s="1"/>
      <c r="W189" s="1"/>
      <c r="X189" s="1"/>
    </row>
    <row r="190" spans="5:24" ht="13.5">
      <c r="E190" s="2"/>
      <c r="H190" s="2"/>
      <c r="L190" s="1"/>
      <c r="O190" s="1"/>
      <c r="R190" s="1"/>
      <c r="W190" s="1"/>
      <c r="X190" s="1"/>
    </row>
    <row r="191" spans="5:24" ht="13.5">
      <c r="E191" s="2"/>
      <c r="H191" s="2"/>
      <c r="L191" s="1"/>
      <c r="O191" s="1"/>
      <c r="R191" s="1"/>
      <c r="W191" s="1"/>
      <c r="X191" s="1"/>
    </row>
    <row r="192" spans="5:24" ht="13.5">
      <c r="E192" s="2"/>
      <c r="H192" s="2"/>
      <c r="L192" s="1"/>
      <c r="O192" s="1"/>
      <c r="R192" s="1"/>
      <c r="W192" s="1"/>
      <c r="X192" s="1"/>
    </row>
    <row r="193" spans="5:24" ht="13.5">
      <c r="E193" s="2"/>
      <c r="H193" s="2"/>
      <c r="L193" s="1"/>
      <c r="O193" s="1"/>
      <c r="R193" s="1"/>
      <c r="W193" s="1"/>
      <c r="X193" s="1"/>
    </row>
    <row r="194" spans="5:24" ht="13.5">
      <c r="E194" s="2"/>
      <c r="H194" s="2"/>
      <c r="L194" s="1"/>
      <c r="O194" s="1"/>
      <c r="R194" s="1"/>
      <c r="W194" s="1"/>
      <c r="X194" s="1"/>
    </row>
    <row r="195" spans="5:24" ht="13.5">
      <c r="E195" s="2"/>
      <c r="H195" s="2"/>
      <c r="L195" s="1"/>
      <c r="O195" s="1"/>
      <c r="R195" s="1"/>
      <c r="W195" s="1"/>
      <c r="X195" s="1"/>
    </row>
    <row r="196" spans="5:24" ht="13.5">
      <c r="E196" s="2"/>
      <c r="H196" s="2"/>
      <c r="L196" s="1"/>
      <c r="O196" s="1"/>
      <c r="R196" s="1"/>
      <c r="W196" s="1"/>
      <c r="X196" s="1"/>
    </row>
    <row r="197" spans="5:24" ht="13.5">
      <c r="E197" s="2"/>
      <c r="H197" s="2"/>
      <c r="L197" s="1"/>
      <c r="O197" s="1"/>
      <c r="R197" s="1"/>
      <c r="W197" s="1"/>
      <c r="X197" s="1"/>
    </row>
    <row r="198" spans="5:24" ht="13.5">
      <c r="E198" s="2"/>
      <c r="H198" s="2"/>
      <c r="L198" s="1"/>
      <c r="O198" s="1"/>
      <c r="R198" s="1"/>
      <c r="W198" s="1"/>
      <c r="X198" s="1"/>
    </row>
    <row r="199" spans="5:24" ht="13.5">
      <c r="E199" s="2"/>
      <c r="H199" s="2"/>
      <c r="L199" s="1"/>
      <c r="O199" s="1"/>
      <c r="R199" s="1"/>
      <c r="W199" s="1"/>
      <c r="X199" s="1"/>
    </row>
    <row r="200" spans="5:24" ht="13.5">
      <c r="E200" s="2"/>
      <c r="H200" s="2"/>
      <c r="L200" s="1"/>
      <c r="O200" s="1"/>
      <c r="R200" s="1"/>
      <c r="W200" s="1"/>
      <c r="X200" s="1"/>
    </row>
    <row r="201" spans="5:24" ht="13.5">
      <c r="E201" s="2"/>
      <c r="H201" s="2"/>
      <c r="L201" s="1"/>
      <c r="O201" s="1"/>
      <c r="R201" s="1"/>
      <c r="W201" s="1"/>
      <c r="X201" s="1"/>
    </row>
    <row r="202" spans="5:24" ht="13.5">
      <c r="E202" s="2"/>
      <c r="H202" s="2"/>
      <c r="L202" s="1"/>
      <c r="O202" s="1"/>
      <c r="R202" s="1"/>
      <c r="W202" s="1"/>
      <c r="X202" s="1"/>
    </row>
    <row r="203" spans="5:24" ht="13.5">
      <c r="E203" s="2"/>
      <c r="H203" s="2"/>
      <c r="L203" s="1"/>
      <c r="O203" s="1"/>
      <c r="R203" s="1"/>
      <c r="W203" s="1"/>
      <c r="X203" s="1"/>
    </row>
    <row r="204" spans="5:24" ht="13.5">
      <c r="E204" s="2"/>
      <c r="H204" s="2"/>
      <c r="L204" s="1"/>
      <c r="O204" s="1"/>
      <c r="R204" s="1"/>
      <c r="W204" s="1"/>
      <c r="X204" s="1"/>
    </row>
    <row r="205" spans="5:24" ht="13.5">
      <c r="E205" s="2"/>
      <c r="H205" s="2"/>
      <c r="L205" s="1"/>
      <c r="O205" s="1"/>
      <c r="R205" s="1"/>
      <c r="W205" s="1"/>
      <c r="X205" s="1"/>
    </row>
    <row r="206" spans="5:24" ht="13.5">
      <c r="E206" s="2"/>
      <c r="H206" s="2"/>
      <c r="L206" s="1"/>
      <c r="O206" s="1"/>
      <c r="R206" s="1"/>
      <c r="W206" s="1"/>
      <c r="X206" s="1"/>
    </row>
    <row r="207" spans="5:24" ht="13.5">
      <c r="E207" s="2"/>
      <c r="H207" s="2"/>
      <c r="L207" s="1"/>
      <c r="O207" s="1"/>
      <c r="R207" s="1"/>
      <c r="W207" s="1"/>
      <c r="X207" s="1"/>
    </row>
    <row r="208" spans="5:24" ht="13.5">
      <c r="E208" s="2"/>
      <c r="H208" s="2"/>
      <c r="L208" s="1"/>
      <c r="O208" s="1"/>
      <c r="R208" s="1"/>
      <c r="W208" s="1"/>
      <c r="X208" s="1"/>
    </row>
    <row r="209" spans="5:24" ht="13.5">
      <c r="E209" s="2"/>
      <c r="H209" s="2"/>
      <c r="L209" s="1"/>
      <c r="O209" s="1"/>
      <c r="R209" s="1"/>
      <c r="W209" s="1"/>
      <c r="X209" s="1"/>
    </row>
    <row r="210" spans="5:24" ht="13.5">
      <c r="E210" s="2"/>
      <c r="H210" s="2"/>
      <c r="L210" s="1"/>
      <c r="O210" s="1"/>
      <c r="R210" s="1"/>
      <c r="W210" s="1"/>
      <c r="X210" s="1"/>
    </row>
    <row r="211" spans="5:24" ht="13.5">
      <c r="E211" s="2"/>
      <c r="H211" s="2"/>
      <c r="L211" s="1"/>
      <c r="O211" s="1"/>
      <c r="R211" s="1"/>
      <c r="W211" s="1"/>
      <c r="X211" s="1"/>
    </row>
    <row r="212" spans="5:24" ht="13.5">
      <c r="E212" s="2"/>
      <c r="H212" s="2"/>
      <c r="L212" s="1"/>
      <c r="O212" s="1"/>
      <c r="R212" s="1"/>
      <c r="W212" s="1"/>
      <c r="X212" s="1"/>
    </row>
    <row r="213" spans="5:24" ht="13.5">
      <c r="E213" s="2"/>
      <c r="H213" s="2"/>
      <c r="L213" s="1"/>
      <c r="O213" s="1"/>
      <c r="R213" s="1"/>
      <c r="W213" s="1"/>
      <c r="X213" s="1"/>
    </row>
    <row r="214" spans="5:24" ht="13.5">
      <c r="E214" s="2"/>
      <c r="H214" s="2"/>
      <c r="L214" s="1"/>
      <c r="O214" s="1"/>
      <c r="R214" s="1"/>
      <c r="W214" s="1"/>
      <c r="X214" s="1"/>
    </row>
    <row r="215" spans="5:24" ht="13.5">
      <c r="E215" s="2"/>
      <c r="H215" s="2"/>
      <c r="L215" s="1"/>
      <c r="O215" s="1"/>
      <c r="R215" s="1"/>
      <c r="W215" s="1"/>
      <c r="X215" s="1"/>
    </row>
    <row r="216" spans="5:24" ht="13.5">
      <c r="E216" s="2"/>
      <c r="H216" s="2"/>
      <c r="L216" s="1"/>
      <c r="O216" s="1"/>
      <c r="R216" s="1"/>
      <c r="W216" s="1"/>
      <c r="X216" s="1"/>
    </row>
    <row r="217" spans="5:24" ht="13.5">
      <c r="E217" s="2"/>
      <c r="H217" s="2"/>
      <c r="L217" s="1"/>
      <c r="O217" s="1"/>
      <c r="R217" s="1"/>
      <c r="W217" s="1"/>
      <c r="X217" s="1"/>
    </row>
    <row r="218" spans="5:24" ht="13.5">
      <c r="E218" s="2"/>
      <c r="H218" s="2"/>
      <c r="L218" s="1"/>
      <c r="O218" s="1"/>
      <c r="R218" s="1"/>
      <c r="W218" s="1"/>
      <c r="X218" s="1"/>
    </row>
    <row r="219" spans="5:24" ht="13.5">
      <c r="E219" s="2"/>
      <c r="H219" s="2"/>
      <c r="L219" s="1"/>
      <c r="O219" s="1"/>
      <c r="R219" s="1"/>
      <c r="W219" s="1"/>
      <c r="X219" s="1"/>
    </row>
    <row r="220" spans="5:24" ht="13.5">
      <c r="E220" s="2"/>
      <c r="H220" s="2"/>
      <c r="L220" s="1"/>
      <c r="O220" s="1"/>
      <c r="R220" s="1"/>
      <c r="W220" s="1"/>
      <c r="X220" s="1"/>
    </row>
    <row r="221" spans="5:24" ht="13.5">
      <c r="E221" s="2"/>
      <c r="H221" s="2"/>
      <c r="L221" s="1"/>
      <c r="O221" s="1"/>
      <c r="R221" s="1"/>
      <c r="W221" s="1"/>
      <c r="X221" s="1"/>
    </row>
    <row r="222" spans="5:24" ht="13.5">
      <c r="E222" s="2"/>
      <c r="H222" s="2"/>
      <c r="L222" s="1"/>
      <c r="O222" s="1"/>
      <c r="R222" s="1"/>
      <c r="W222" s="1"/>
      <c r="X222" s="1"/>
    </row>
    <row r="223" spans="5:24" ht="13.5">
      <c r="E223" s="2"/>
      <c r="H223" s="2"/>
      <c r="L223" s="1"/>
      <c r="O223" s="1"/>
      <c r="R223" s="1"/>
      <c r="W223" s="1"/>
      <c r="X223" s="1"/>
    </row>
    <row r="224" spans="5:24" ht="13.5">
      <c r="E224" s="2"/>
      <c r="H224" s="2"/>
      <c r="L224" s="1"/>
      <c r="O224" s="1"/>
      <c r="R224" s="1"/>
      <c r="W224" s="1"/>
      <c r="X224" s="1"/>
    </row>
    <row r="225" spans="5:24" ht="13.5">
      <c r="E225" s="2"/>
      <c r="H225" s="2"/>
      <c r="L225" s="1"/>
      <c r="O225" s="1"/>
      <c r="R225" s="1"/>
      <c r="W225" s="1"/>
      <c r="X225" s="1"/>
    </row>
    <row r="226" spans="5:24" ht="13.5">
      <c r="E226" s="2"/>
      <c r="H226" s="2"/>
      <c r="L226" s="1"/>
      <c r="O226" s="1"/>
      <c r="R226" s="1"/>
      <c r="W226" s="1"/>
      <c r="X226" s="1"/>
    </row>
    <row r="227" spans="5:24" ht="13.5">
      <c r="E227" s="2"/>
      <c r="H227" s="2"/>
      <c r="L227" s="1"/>
      <c r="O227" s="1"/>
      <c r="R227" s="1"/>
      <c r="W227" s="1"/>
      <c r="X227" s="1"/>
    </row>
    <row r="228" spans="5:24" ht="13.5">
      <c r="E228" s="2"/>
      <c r="H228" s="2"/>
      <c r="L228" s="1"/>
      <c r="O228" s="1"/>
      <c r="R228" s="1"/>
      <c r="W228" s="1"/>
      <c r="X228" s="1"/>
    </row>
    <row r="229" spans="5:24" ht="13.5">
      <c r="E229" s="2"/>
      <c r="H229" s="2"/>
      <c r="L229" s="1"/>
      <c r="O229" s="1"/>
      <c r="R229" s="1"/>
      <c r="W229" s="1"/>
      <c r="X229" s="1"/>
    </row>
    <row r="230" spans="5:24" ht="13.5">
      <c r="E230" s="2"/>
      <c r="H230" s="2"/>
      <c r="L230" s="1"/>
      <c r="O230" s="1"/>
      <c r="R230" s="1"/>
      <c r="W230" s="1"/>
      <c r="X230" s="1"/>
    </row>
    <row r="231" spans="5:24" ht="13.5">
      <c r="E231" s="2"/>
      <c r="H231" s="2"/>
      <c r="L231" s="1"/>
      <c r="O231" s="1"/>
      <c r="R231" s="1"/>
      <c r="W231" s="1"/>
      <c r="X231" s="1"/>
    </row>
    <row r="232" spans="5:24" ht="13.5">
      <c r="E232" s="2"/>
      <c r="H232" s="2"/>
      <c r="L232" s="1"/>
      <c r="O232" s="1"/>
      <c r="R232" s="1"/>
      <c r="W232" s="1"/>
      <c r="X232" s="1"/>
    </row>
    <row r="233" spans="5:24" ht="13.5">
      <c r="E233" s="2"/>
      <c r="H233" s="2"/>
      <c r="L233" s="1"/>
      <c r="O233" s="1"/>
      <c r="R233" s="1"/>
      <c r="W233" s="1"/>
      <c r="X233" s="1"/>
    </row>
    <row r="234" spans="5:24" ht="13.5">
      <c r="E234" s="2"/>
      <c r="H234" s="2"/>
      <c r="L234" s="1"/>
      <c r="O234" s="1"/>
      <c r="R234" s="1"/>
      <c r="W234" s="1"/>
      <c r="X234" s="1"/>
    </row>
    <row r="235" spans="5:24" ht="13.5">
      <c r="E235" s="2"/>
      <c r="H235" s="2"/>
      <c r="L235" s="1"/>
      <c r="O235" s="1"/>
      <c r="R235" s="1"/>
      <c r="W235" s="1"/>
      <c r="X235" s="1"/>
    </row>
    <row r="236" spans="5:24" ht="13.5">
      <c r="E236" s="2"/>
      <c r="H236" s="2"/>
      <c r="L236" s="1"/>
      <c r="O236" s="1"/>
      <c r="R236" s="1"/>
      <c r="W236" s="1"/>
      <c r="X236" s="1"/>
    </row>
    <row r="237" spans="5:24" ht="13.5">
      <c r="E237" s="2"/>
      <c r="H237" s="2"/>
      <c r="L237" s="1"/>
      <c r="O237" s="1"/>
      <c r="R237" s="1"/>
      <c r="W237" s="1"/>
      <c r="X237" s="1"/>
    </row>
    <row r="238" spans="5:24" ht="13.5">
      <c r="E238" s="2"/>
      <c r="H238" s="2"/>
      <c r="L238" s="1"/>
      <c r="O238" s="1"/>
      <c r="R238" s="1"/>
      <c r="W238" s="1"/>
      <c r="X238" s="1"/>
    </row>
    <row r="239" spans="5:24" ht="13.5">
      <c r="E239" s="2"/>
      <c r="H239" s="2"/>
      <c r="L239" s="1"/>
      <c r="O239" s="1"/>
      <c r="R239" s="1"/>
      <c r="W239" s="1"/>
      <c r="X239" s="1"/>
    </row>
    <row r="240" spans="5:24" ht="13.5">
      <c r="E240" s="2"/>
      <c r="H240" s="2"/>
      <c r="L240" s="1"/>
      <c r="O240" s="1"/>
      <c r="R240" s="1"/>
      <c r="W240" s="1"/>
      <c r="X240" s="1"/>
    </row>
    <row r="241" spans="5:24" ht="13.5">
      <c r="E241" s="2"/>
      <c r="H241" s="2"/>
      <c r="L241" s="1"/>
      <c r="O241" s="1"/>
      <c r="R241" s="1"/>
      <c r="W241" s="1"/>
      <c r="X241" s="1"/>
    </row>
    <row r="242" spans="5:24" ht="13.5">
      <c r="E242" s="2"/>
      <c r="H242" s="2"/>
      <c r="L242" s="1"/>
      <c r="O242" s="1"/>
      <c r="R242" s="1"/>
      <c r="W242" s="1"/>
      <c r="X242" s="1"/>
    </row>
    <row r="243" spans="5:24" ht="13.5">
      <c r="E243" s="2"/>
      <c r="H243" s="2"/>
      <c r="L243" s="1"/>
      <c r="O243" s="1"/>
      <c r="R243" s="1"/>
      <c r="W243" s="1"/>
      <c r="X243" s="1"/>
    </row>
    <row r="244" spans="5:24" ht="13.5">
      <c r="E244" s="2"/>
      <c r="H244" s="2"/>
      <c r="L244" s="1"/>
      <c r="O244" s="1"/>
      <c r="R244" s="1"/>
      <c r="W244" s="1"/>
      <c r="X244" s="1"/>
    </row>
    <row r="245" spans="5:24" ht="13.5">
      <c r="E245" s="2"/>
      <c r="H245" s="2"/>
      <c r="L245" s="1"/>
      <c r="O245" s="1"/>
      <c r="R245" s="1"/>
      <c r="W245" s="1"/>
      <c r="X245" s="1"/>
    </row>
    <row r="246" spans="5:24" ht="13.5">
      <c r="E246" s="2"/>
      <c r="H246" s="2"/>
      <c r="L246" s="1"/>
      <c r="O246" s="1"/>
      <c r="R246" s="1"/>
      <c r="W246" s="1"/>
      <c r="X246" s="1"/>
    </row>
    <row r="247" spans="5:24" ht="13.5">
      <c r="E247" s="2"/>
      <c r="H247" s="2"/>
      <c r="L247" s="1"/>
      <c r="O247" s="1"/>
      <c r="R247" s="1"/>
      <c r="W247" s="1"/>
      <c r="X247" s="1"/>
    </row>
    <row r="248" spans="5:24" ht="13.5">
      <c r="E248" s="2"/>
      <c r="H248" s="2"/>
      <c r="L248" s="1"/>
      <c r="O248" s="1"/>
      <c r="R248" s="1"/>
      <c r="W248" s="1"/>
      <c r="X248" s="1"/>
    </row>
    <row r="249" spans="5:24" ht="13.5">
      <c r="E249" s="2"/>
      <c r="H249" s="2"/>
      <c r="L249" s="1"/>
      <c r="O249" s="1"/>
      <c r="R249" s="1"/>
      <c r="W249" s="1"/>
      <c r="X249" s="1"/>
    </row>
    <row r="250" spans="5:24" ht="13.5">
      <c r="E250" s="2"/>
      <c r="H250" s="2"/>
      <c r="L250" s="1"/>
      <c r="O250" s="1"/>
      <c r="R250" s="1"/>
      <c r="W250" s="1"/>
      <c r="X250" s="1"/>
    </row>
    <row r="251" spans="5:24" ht="13.5">
      <c r="E251" s="2"/>
      <c r="H251" s="2"/>
      <c r="L251" s="1"/>
      <c r="O251" s="1"/>
      <c r="R251" s="1"/>
      <c r="W251" s="1"/>
      <c r="X251" s="1"/>
    </row>
    <row r="252" spans="5:24" ht="13.5">
      <c r="E252" s="2"/>
      <c r="H252" s="2"/>
      <c r="L252" s="1"/>
      <c r="O252" s="1"/>
      <c r="R252" s="1"/>
      <c r="W252" s="1"/>
      <c r="X252" s="1"/>
    </row>
    <row r="253" spans="5:24" ht="13.5">
      <c r="E253" s="2"/>
      <c r="H253" s="2"/>
      <c r="L253" s="1"/>
      <c r="O253" s="1"/>
      <c r="R253" s="1"/>
      <c r="W253" s="1"/>
      <c r="X253" s="1"/>
    </row>
    <row r="254" spans="5:24" ht="13.5">
      <c r="E254" s="2"/>
      <c r="H254" s="2"/>
      <c r="L254" s="1"/>
      <c r="O254" s="1"/>
      <c r="R254" s="1"/>
      <c r="W254" s="1"/>
      <c r="X254" s="1"/>
    </row>
    <row r="255" spans="5:24" ht="13.5">
      <c r="E255" s="2"/>
      <c r="H255" s="2"/>
      <c r="L255" s="1"/>
      <c r="O255" s="1"/>
      <c r="R255" s="1"/>
      <c r="W255" s="1"/>
      <c r="X255" s="1"/>
    </row>
    <row r="256" spans="5:24" ht="13.5">
      <c r="E256" s="2"/>
      <c r="H256" s="2"/>
      <c r="L256" s="1"/>
      <c r="O256" s="1"/>
      <c r="R256" s="1"/>
      <c r="W256" s="1"/>
      <c r="X256" s="1"/>
    </row>
    <row r="257" spans="5:24" ht="13.5">
      <c r="E257" s="2"/>
      <c r="H257" s="2"/>
      <c r="L257" s="1"/>
      <c r="O257" s="1"/>
      <c r="R257" s="1"/>
      <c r="W257" s="1"/>
      <c r="X257" s="1"/>
    </row>
    <row r="258" spans="5:24" ht="13.5">
      <c r="E258" s="2"/>
      <c r="H258" s="2"/>
      <c r="L258" s="1"/>
      <c r="O258" s="1"/>
      <c r="R258" s="1"/>
      <c r="W258" s="1"/>
      <c r="X258" s="1"/>
    </row>
    <row r="259" spans="5:24" ht="13.5">
      <c r="E259" s="2"/>
      <c r="H259" s="2"/>
      <c r="L259" s="1"/>
      <c r="O259" s="1"/>
      <c r="R259" s="1"/>
      <c r="W259" s="1"/>
      <c r="X259" s="1"/>
    </row>
    <row r="260" spans="5:24" ht="13.5">
      <c r="E260" s="2"/>
      <c r="H260" s="2"/>
      <c r="L260" s="1"/>
      <c r="O260" s="1"/>
      <c r="R260" s="1"/>
      <c r="W260" s="1"/>
      <c r="X260" s="1"/>
    </row>
    <row r="261" spans="5:24" ht="13.5">
      <c r="E261" s="2"/>
      <c r="H261" s="2"/>
      <c r="L261" s="1"/>
      <c r="O261" s="1"/>
      <c r="R261" s="1"/>
      <c r="W261" s="1"/>
      <c r="X261" s="1"/>
    </row>
    <row r="262" spans="5:24" ht="13.5">
      <c r="E262" s="2"/>
      <c r="H262" s="2"/>
      <c r="L262" s="1"/>
      <c r="O262" s="1"/>
      <c r="R262" s="1"/>
      <c r="W262" s="1"/>
      <c r="X262" s="1"/>
    </row>
    <row r="263" spans="5:24" ht="13.5">
      <c r="E263" s="2"/>
      <c r="H263" s="2"/>
      <c r="L263" s="1"/>
      <c r="O263" s="1"/>
      <c r="R263" s="1"/>
      <c r="W263" s="1"/>
      <c r="X263" s="1"/>
    </row>
    <row r="264" spans="5:24" ht="13.5">
      <c r="E264" s="2"/>
      <c r="H264" s="2"/>
      <c r="L264" s="1"/>
      <c r="O264" s="1"/>
      <c r="R264" s="1"/>
      <c r="W264" s="1"/>
      <c r="X264" s="1"/>
    </row>
    <row r="265" spans="5:24" ht="13.5">
      <c r="E265" s="2"/>
      <c r="H265" s="2"/>
      <c r="L265" s="1"/>
      <c r="O265" s="1"/>
      <c r="R265" s="1"/>
      <c r="W265" s="1"/>
      <c r="X265" s="1"/>
    </row>
    <row r="266" spans="5:24" ht="13.5">
      <c r="E266" s="2"/>
      <c r="H266" s="2"/>
      <c r="L266" s="1"/>
      <c r="O266" s="1"/>
      <c r="R266" s="1"/>
      <c r="W266" s="1"/>
      <c r="X266" s="1"/>
    </row>
    <row r="267" spans="5:24" ht="13.5">
      <c r="E267" s="2"/>
      <c r="H267" s="2"/>
      <c r="L267" s="1"/>
      <c r="O267" s="1"/>
      <c r="R267" s="1"/>
      <c r="W267" s="1"/>
      <c r="X267" s="1"/>
    </row>
    <row r="268" spans="5:24" ht="13.5">
      <c r="E268" s="2"/>
      <c r="H268" s="2"/>
      <c r="L268" s="1"/>
      <c r="O268" s="1"/>
      <c r="R268" s="1"/>
      <c r="W268" s="1"/>
      <c r="X268" s="1"/>
    </row>
    <row r="269" spans="5:24" ht="13.5">
      <c r="E269" s="2"/>
      <c r="H269" s="2"/>
      <c r="L269" s="1"/>
      <c r="O269" s="1"/>
      <c r="R269" s="1"/>
      <c r="W269" s="1"/>
      <c r="X269" s="1"/>
    </row>
    <row r="270" spans="5:24" ht="13.5">
      <c r="E270" s="2"/>
      <c r="H270" s="2"/>
      <c r="L270" s="1"/>
      <c r="O270" s="1"/>
      <c r="R270" s="1"/>
      <c r="W270" s="1"/>
      <c r="X270" s="1"/>
    </row>
    <row r="271" spans="5:24" ht="13.5">
      <c r="E271" s="2"/>
      <c r="H271" s="2"/>
      <c r="L271" s="1"/>
      <c r="O271" s="1"/>
      <c r="R271" s="1"/>
      <c r="W271" s="1"/>
      <c r="X271" s="1"/>
    </row>
    <row r="272" spans="5:24" ht="13.5">
      <c r="E272" s="2"/>
      <c r="H272" s="2"/>
      <c r="L272" s="1"/>
      <c r="O272" s="1"/>
      <c r="R272" s="1"/>
      <c r="W272" s="1"/>
      <c r="X272" s="1"/>
    </row>
    <row r="273" spans="5:24" ht="13.5">
      <c r="E273" s="2"/>
      <c r="H273" s="2"/>
      <c r="L273" s="1"/>
      <c r="O273" s="1"/>
      <c r="R273" s="1"/>
      <c r="W273" s="1"/>
      <c r="X273" s="1"/>
    </row>
    <row r="274" spans="5:24" ht="13.5">
      <c r="E274" s="2"/>
      <c r="H274" s="2"/>
      <c r="L274" s="1"/>
      <c r="O274" s="1"/>
      <c r="R274" s="1"/>
      <c r="W274" s="1"/>
      <c r="X274" s="1"/>
    </row>
    <row r="275" spans="5:24" ht="13.5">
      <c r="E275" s="2"/>
      <c r="H275" s="2"/>
      <c r="L275" s="1"/>
      <c r="O275" s="1"/>
      <c r="R275" s="1"/>
      <c r="W275" s="1"/>
      <c r="X275" s="1"/>
    </row>
    <row r="276" spans="5:24" ht="13.5">
      <c r="E276" s="2"/>
      <c r="H276" s="2"/>
      <c r="L276" s="1"/>
      <c r="O276" s="1"/>
      <c r="R276" s="1"/>
      <c r="W276" s="1"/>
      <c r="X276" s="1"/>
    </row>
    <row r="277" spans="5:24" ht="13.5">
      <c r="E277" s="2"/>
      <c r="H277" s="2"/>
      <c r="L277" s="1"/>
      <c r="O277" s="1"/>
      <c r="R277" s="1"/>
      <c r="W277" s="1"/>
      <c r="X277" s="1"/>
    </row>
    <row r="278" spans="5:24" ht="13.5">
      <c r="E278" s="2"/>
      <c r="H278" s="2"/>
      <c r="L278" s="1"/>
      <c r="O278" s="1"/>
      <c r="R278" s="1"/>
      <c r="W278" s="1"/>
      <c r="X278" s="1"/>
    </row>
    <row r="279" spans="5:24" ht="13.5">
      <c r="E279" s="2"/>
      <c r="H279" s="2"/>
      <c r="L279" s="1"/>
      <c r="O279" s="1"/>
      <c r="R279" s="1"/>
      <c r="W279" s="1"/>
      <c r="X279" s="1"/>
    </row>
    <row r="280" spans="5:24" ht="13.5">
      <c r="E280" s="2"/>
      <c r="H280" s="2"/>
      <c r="L280" s="1"/>
      <c r="O280" s="1"/>
      <c r="R280" s="1"/>
      <c r="W280" s="1"/>
      <c r="X280" s="1"/>
    </row>
    <row r="281" spans="5:24" ht="13.5">
      <c r="E281" s="2"/>
      <c r="H281" s="2"/>
      <c r="L281" s="1"/>
      <c r="O281" s="1"/>
      <c r="R281" s="1"/>
      <c r="W281" s="1"/>
      <c r="X281" s="1"/>
    </row>
    <row r="282" spans="5:24" ht="13.5">
      <c r="E282" s="2"/>
      <c r="H282" s="2"/>
      <c r="L282" s="1"/>
      <c r="O282" s="1"/>
      <c r="R282" s="1"/>
      <c r="W282" s="1"/>
      <c r="X282" s="1"/>
    </row>
    <row r="283" spans="5:24" ht="13.5">
      <c r="E283" s="2"/>
      <c r="H283" s="2"/>
      <c r="L283" s="1"/>
      <c r="O283" s="1"/>
      <c r="R283" s="1"/>
      <c r="W283" s="1"/>
      <c r="X283" s="1"/>
    </row>
    <row r="284" spans="5:24" ht="13.5">
      <c r="E284" s="2"/>
      <c r="H284" s="2"/>
      <c r="L284" s="1"/>
      <c r="O284" s="1"/>
      <c r="R284" s="1"/>
      <c r="W284" s="1"/>
      <c r="X284" s="1"/>
    </row>
    <row r="285" spans="5:24" ht="13.5">
      <c r="E285" s="2"/>
      <c r="H285" s="2"/>
      <c r="L285" s="1"/>
      <c r="O285" s="1"/>
      <c r="R285" s="1"/>
      <c r="W285" s="1"/>
      <c r="X285" s="1"/>
    </row>
    <row r="286" spans="5:24" ht="13.5">
      <c r="E286" s="2"/>
      <c r="H286" s="2"/>
      <c r="L286" s="1"/>
      <c r="O286" s="1"/>
      <c r="R286" s="1"/>
      <c r="W286" s="1"/>
      <c r="X286" s="1"/>
    </row>
    <row r="287" spans="5:24" ht="13.5">
      <c r="E287" s="2"/>
      <c r="H287" s="2"/>
      <c r="L287" s="1"/>
      <c r="O287" s="1"/>
      <c r="R287" s="1"/>
      <c r="W287" s="1"/>
      <c r="X287" s="1"/>
    </row>
    <row r="288" spans="5:24" ht="13.5">
      <c r="E288" s="2"/>
      <c r="H288" s="2"/>
      <c r="L288" s="1"/>
      <c r="O288" s="1"/>
      <c r="R288" s="1"/>
      <c r="W288" s="1"/>
      <c r="X288" s="1"/>
    </row>
    <row r="289" spans="5:24" ht="13.5">
      <c r="E289" s="2"/>
      <c r="H289" s="2"/>
      <c r="L289" s="1"/>
      <c r="O289" s="1"/>
      <c r="R289" s="1"/>
      <c r="U289" s="1"/>
      <c r="W289" s="1"/>
      <c r="X289" s="1"/>
    </row>
  </sheetData>
  <sheetProtection/>
  <mergeCells count="5">
    <mergeCell ref="A1:X1"/>
    <mergeCell ref="J11:N11"/>
    <mergeCell ref="J12:N12"/>
    <mergeCell ref="J13:N13"/>
    <mergeCell ref="J14:N1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74" r:id="rId2"/>
  <rowBreaks count="1" manualBreakCount="1">
    <brk id="65" max="255" man="1"/>
  </rowBreaks>
  <drawing r:id="rId1"/>
</worksheet>
</file>

<file path=xl/worksheets/sheet3.xml><?xml version="1.0" encoding="utf-8"?>
<worksheet xmlns="http://schemas.openxmlformats.org/spreadsheetml/2006/main" xmlns:r="http://schemas.openxmlformats.org/officeDocument/2006/relationships">
  <dimension ref="A5:G100"/>
  <sheetViews>
    <sheetView showGridLines="0" zoomScalePageLayoutView="0" workbookViewId="0" topLeftCell="A1">
      <selection activeCell="A1" sqref="A1"/>
    </sheetView>
  </sheetViews>
  <sheetFormatPr defaultColWidth="9.140625" defaultRowHeight="23.25" customHeight="1"/>
  <cols>
    <col min="2" max="2" width="29.8515625" style="0" customWidth="1"/>
    <col min="3" max="3" width="40.421875" style="0" customWidth="1"/>
    <col min="4" max="4" width="34.28125" style="0" customWidth="1"/>
    <col min="5" max="5" width="9.140625" style="0" customWidth="1"/>
    <col min="6" max="6" width="19.8515625" style="0" customWidth="1"/>
    <col min="7" max="7" width="9.140625" style="0" customWidth="1"/>
  </cols>
  <sheetData>
    <row r="5" spans="3:7" ht="11.25" customHeight="1">
      <c r="C5" s="172" t="s">
        <v>689</v>
      </c>
      <c r="D5" s="172"/>
      <c r="E5" s="116"/>
      <c r="F5" s="116"/>
      <c r="G5" s="116"/>
    </row>
    <row r="6" spans="3:7" ht="11.25" customHeight="1">
      <c r="C6" s="173" t="s">
        <v>158</v>
      </c>
      <c r="D6" s="173"/>
      <c r="E6" s="121"/>
      <c r="F6" s="121"/>
      <c r="G6" s="121"/>
    </row>
    <row r="7" spans="3:7" ht="11.25" customHeight="1">
      <c r="C7" s="174" t="s">
        <v>159</v>
      </c>
      <c r="D7" s="174"/>
      <c r="E7" s="117"/>
      <c r="F7" s="117"/>
      <c r="G7" s="117"/>
    </row>
    <row r="8" spans="3:7" ht="11.25" customHeight="1">
      <c r="C8" s="187" t="s">
        <v>160</v>
      </c>
      <c r="D8" s="187"/>
      <c r="E8" s="122"/>
      <c r="F8" s="122"/>
      <c r="G8" s="122"/>
    </row>
    <row r="9" spans="3:7" ht="11.25" customHeight="1" thickBot="1">
      <c r="C9" s="123"/>
      <c r="D9" s="123"/>
      <c r="E9" s="122"/>
      <c r="F9" s="122"/>
      <c r="G9" s="122"/>
    </row>
    <row r="10" spans="1:6" ht="8.25" customHeight="1">
      <c r="A10" s="188" t="s">
        <v>489</v>
      </c>
      <c r="B10" s="189"/>
      <c r="C10" s="189"/>
      <c r="D10" s="189"/>
      <c r="E10" s="189"/>
      <c r="F10" s="190"/>
    </row>
    <row r="11" spans="1:6" ht="22.5" customHeight="1" thickBot="1">
      <c r="A11" s="191"/>
      <c r="B11" s="192"/>
      <c r="C11" s="192"/>
      <c r="D11" s="192"/>
      <c r="E11" s="192"/>
      <c r="F11" s="193"/>
    </row>
    <row r="12" spans="1:6" ht="23.25" customHeight="1">
      <c r="A12" s="98" t="s">
        <v>490</v>
      </c>
      <c r="B12" s="98" t="s">
        <v>491</v>
      </c>
      <c r="C12" s="184" t="s">
        <v>492</v>
      </c>
      <c r="D12" s="185"/>
      <c r="E12" s="186"/>
      <c r="F12" s="101" t="s">
        <v>493</v>
      </c>
    </row>
    <row r="13" spans="1:6" ht="23.25" customHeight="1">
      <c r="A13" s="97" t="s">
        <v>494</v>
      </c>
      <c r="B13" s="96" t="s">
        <v>495</v>
      </c>
      <c r="C13" s="181" t="s">
        <v>496</v>
      </c>
      <c r="D13" s="182"/>
      <c r="E13" s="183"/>
      <c r="F13" s="102" t="s">
        <v>497</v>
      </c>
    </row>
    <row r="14" spans="1:6" ht="23.25" customHeight="1">
      <c r="A14" s="96" t="s">
        <v>498</v>
      </c>
      <c r="B14" s="96" t="s">
        <v>499</v>
      </c>
      <c r="C14" s="181" t="s">
        <v>500</v>
      </c>
      <c r="D14" s="182"/>
      <c r="E14" s="183"/>
      <c r="F14" s="103">
        <v>1000</v>
      </c>
    </row>
    <row r="15" spans="1:6" ht="23.25" customHeight="1">
      <c r="A15" s="96" t="s">
        <v>501</v>
      </c>
      <c r="B15" s="96" t="s">
        <v>502</v>
      </c>
      <c r="C15" s="181" t="s">
        <v>503</v>
      </c>
      <c r="D15" s="182"/>
      <c r="E15" s="183"/>
      <c r="F15" s="102" t="s">
        <v>504</v>
      </c>
    </row>
    <row r="16" spans="1:6" ht="23.25" customHeight="1">
      <c r="A16" s="96" t="s">
        <v>505</v>
      </c>
      <c r="B16" s="96" t="s">
        <v>506</v>
      </c>
      <c r="C16" s="181" t="s">
        <v>507</v>
      </c>
      <c r="D16" s="182"/>
      <c r="E16" s="183"/>
      <c r="F16" s="103">
        <v>1000</v>
      </c>
    </row>
    <row r="17" spans="1:6" ht="23.25" customHeight="1">
      <c r="A17" s="96" t="s">
        <v>508</v>
      </c>
      <c r="B17" s="96" t="s">
        <v>509</v>
      </c>
      <c r="C17" s="181" t="s">
        <v>510</v>
      </c>
      <c r="D17" s="182"/>
      <c r="E17" s="183"/>
      <c r="F17" s="103">
        <v>200</v>
      </c>
    </row>
    <row r="18" spans="1:6" ht="23.25" customHeight="1">
      <c r="A18" s="88"/>
      <c r="B18" s="88"/>
      <c r="C18" s="88"/>
      <c r="D18" s="88"/>
      <c r="E18" s="88"/>
      <c r="F18" s="88"/>
    </row>
    <row r="19" ht="23.25" customHeight="1" thickBot="1">
      <c r="A19" s="89"/>
    </row>
    <row r="20" spans="1:6" ht="23.25" customHeight="1">
      <c r="A20" s="194" t="s">
        <v>695</v>
      </c>
      <c r="B20" s="195"/>
      <c r="C20" s="195"/>
      <c r="D20" s="195"/>
      <c r="E20" s="195"/>
      <c r="F20" s="196"/>
    </row>
    <row r="21" spans="1:6" ht="23.25" customHeight="1" thickBot="1">
      <c r="A21" s="191" t="s">
        <v>511</v>
      </c>
      <c r="B21" s="192"/>
      <c r="C21" s="192"/>
      <c r="D21" s="192"/>
      <c r="E21" s="192"/>
      <c r="F21" s="193"/>
    </row>
    <row r="22" spans="1:6" ht="23.25" customHeight="1">
      <c r="A22" s="98" t="s">
        <v>512</v>
      </c>
      <c r="B22" s="98" t="s">
        <v>513</v>
      </c>
      <c r="C22" s="179" t="s">
        <v>514</v>
      </c>
      <c r="D22" s="179"/>
      <c r="E22" s="179"/>
      <c r="F22" s="100">
        <v>500</v>
      </c>
    </row>
    <row r="23" spans="1:6" ht="23.25" customHeight="1">
      <c r="A23" s="96" t="s">
        <v>515</v>
      </c>
      <c r="B23" s="96" t="s">
        <v>516</v>
      </c>
      <c r="C23" s="180" t="s">
        <v>517</v>
      </c>
      <c r="D23" s="180"/>
      <c r="E23" s="180"/>
      <c r="F23" s="99">
        <v>500</v>
      </c>
    </row>
    <row r="24" spans="1:6" ht="23.25" customHeight="1">
      <c r="A24" s="96" t="s">
        <v>518</v>
      </c>
      <c r="B24" s="96" t="s">
        <v>519</v>
      </c>
      <c r="C24" s="180" t="s">
        <v>520</v>
      </c>
      <c r="D24" s="180"/>
      <c r="E24" s="180"/>
      <c r="F24" s="99">
        <v>500</v>
      </c>
    </row>
    <row r="25" spans="1:6" ht="23.25" customHeight="1">
      <c r="A25" s="96" t="s">
        <v>521</v>
      </c>
      <c r="B25" s="96" t="s">
        <v>522</v>
      </c>
      <c r="C25" s="180" t="s">
        <v>523</v>
      </c>
      <c r="D25" s="180"/>
      <c r="E25" s="180"/>
      <c r="F25" s="99">
        <v>500</v>
      </c>
    </row>
    <row r="26" spans="1:6" ht="23.25" customHeight="1">
      <c r="A26" s="96" t="s">
        <v>524</v>
      </c>
      <c r="B26" s="96" t="s">
        <v>525</v>
      </c>
      <c r="C26" s="181" t="s">
        <v>526</v>
      </c>
      <c r="D26" s="182"/>
      <c r="E26" s="183"/>
      <c r="F26" s="99">
        <v>500</v>
      </c>
    </row>
    <row r="27" spans="1:6" ht="23.25" customHeight="1">
      <c r="A27" s="96" t="s">
        <v>527</v>
      </c>
      <c r="B27" s="96" t="s">
        <v>528</v>
      </c>
      <c r="C27" s="181" t="s">
        <v>529</v>
      </c>
      <c r="D27" s="182"/>
      <c r="E27" s="183"/>
      <c r="F27" s="99">
        <v>500</v>
      </c>
    </row>
    <row r="28" spans="1:6" ht="23.25" customHeight="1">
      <c r="A28" s="96" t="s">
        <v>530</v>
      </c>
      <c r="B28" s="96" t="s">
        <v>531</v>
      </c>
      <c r="C28" s="181" t="s">
        <v>532</v>
      </c>
      <c r="D28" s="182"/>
      <c r="E28" s="183"/>
      <c r="F28" s="99">
        <v>500</v>
      </c>
    </row>
    <row r="29" spans="1:6" ht="23.25" customHeight="1">
      <c r="A29" s="96" t="s">
        <v>533</v>
      </c>
      <c r="B29" s="96" t="s">
        <v>534</v>
      </c>
      <c r="C29" s="181" t="s">
        <v>535</v>
      </c>
      <c r="D29" s="182"/>
      <c r="E29" s="183"/>
      <c r="F29" s="99">
        <v>500</v>
      </c>
    </row>
    <row r="30" spans="1:6" ht="23.25" customHeight="1">
      <c r="A30" s="96" t="s">
        <v>536</v>
      </c>
      <c r="B30" s="96" t="s">
        <v>537</v>
      </c>
      <c r="C30" s="181" t="s">
        <v>538</v>
      </c>
      <c r="D30" s="182"/>
      <c r="E30" s="183"/>
      <c r="F30" s="99">
        <v>500</v>
      </c>
    </row>
    <row r="31" spans="1:6" ht="23.25" customHeight="1">
      <c r="A31" s="96" t="s">
        <v>539</v>
      </c>
      <c r="B31" s="96" t="s">
        <v>540</v>
      </c>
      <c r="C31" s="181" t="s">
        <v>541</v>
      </c>
      <c r="D31" s="182"/>
      <c r="E31" s="183"/>
      <c r="F31" s="99">
        <v>500</v>
      </c>
    </row>
    <row r="32" spans="1:6" ht="23.25" customHeight="1">
      <c r="A32" s="96" t="s">
        <v>542</v>
      </c>
      <c r="B32" s="96" t="s">
        <v>543</v>
      </c>
      <c r="C32" s="181" t="s">
        <v>544</v>
      </c>
      <c r="D32" s="182"/>
      <c r="E32" s="183"/>
      <c r="F32" s="99">
        <v>500</v>
      </c>
    </row>
    <row r="33" spans="1:6" ht="23.25" customHeight="1">
      <c r="A33" s="96" t="s">
        <v>545</v>
      </c>
      <c r="B33" s="96" t="s">
        <v>546</v>
      </c>
      <c r="C33" s="181" t="s">
        <v>547</v>
      </c>
      <c r="D33" s="182"/>
      <c r="E33" s="183"/>
      <c r="F33" s="99">
        <v>500</v>
      </c>
    </row>
    <row r="34" spans="1:6" ht="23.25" customHeight="1">
      <c r="A34" s="96" t="s">
        <v>548</v>
      </c>
      <c r="B34" s="96" t="s">
        <v>549</v>
      </c>
      <c r="C34" s="181" t="s">
        <v>550</v>
      </c>
      <c r="D34" s="182"/>
      <c r="E34" s="183"/>
      <c r="F34" s="99">
        <v>500</v>
      </c>
    </row>
    <row r="35" spans="1:6" ht="23.25" customHeight="1">
      <c r="A35" s="96" t="s">
        <v>551</v>
      </c>
      <c r="B35" s="96" t="s">
        <v>552</v>
      </c>
      <c r="C35" s="181" t="s">
        <v>553</v>
      </c>
      <c r="D35" s="182"/>
      <c r="E35" s="183"/>
      <c r="F35" s="99">
        <v>500</v>
      </c>
    </row>
    <row r="36" spans="1:6" ht="23.25" customHeight="1">
      <c r="A36" s="96" t="s">
        <v>554</v>
      </c>
      <c r="B36" s="96" t="s">
        <v>555</v>
      </c>
      <c r="C36" s="181" t="s">
        <v>556</v>
      </c>
      <c r="D36" s="182"/>
      <c r="E36" s="183"/>
      <c r="F36" s="99">
        <v>500</v>
      </c>
    </row>
    <row r="37" ht="23.25" customHeight="1">
      <c r="A37" s="90"/>
    </row>
    <row r="38" ht="23.25" customHeight="1" thickBot="1">
      <c r="A38" s="90"/>
    </row>
    <row r="39" spans="1:6" ht="23.25" customHeight="1" thickBot="1">
      <c r="A39" s="198" t="s">
        <v>557</v>
      </c>
      <c r="B39" s="199"/>
      <c r="C39" s="199"/>
      <c r="D39" s="199"/>
      <c r="E39" s="199"/>
      <c r="F39" s="200"/>
    </row>
    <row r="40" spans="1:6" ht="23.25" customHeight="1">
      <c r="A40" s="98" t="s">
        <v>558</v>
      </c>
      <c r="B40" s="98" t="s">
        <v>559</v>
      </c>
      <c r="C40" s="179" t="s">
        <v>560</v>
      </c>
      <c r="D40" s="179"/>
      <c r="E40" s="179"/>
      <c r="F40" s="100">
        <v>500</v>
      </c>
    </row>
    <row r="41" spans="1:6" ht="23.25" customHeight="1">
      <c r="A41" s="96" t="s">
        <v>561</v>
      </c>
      <c r="B41" s="96" t="s">
        <v>562</v>
      </c>
      <c r="C41" s="180" t="s">
        <v>563</v>
      </c>
      <c r="D41" s="180"/>
      <c r="E41" s="180"/>
      <c r="F41" s="99">
        <v>200</v>
      </c>
    </row>
    <row r="42" spans="1:6" ht="23.25" customHeight="1">
      <c r="A42" s="96" t="s">
        <v>564</v>
      </c>
      <c r="B42" s="96" t="s">
        <v>565</v>
      </c>
      <c r="C42" s="180" t="s">
        <v>566</v>
      </c>
      <c r="D42" s="180"/>
      <c r="E42" s="180"/>
      <c r="F42" s="99">
        <v>200</v>
      </c>
    </row>
    <row r="43" spans="1:6" ht="23.25" customHeight="1">
      <c r="A43" s="96" t="s">
        <v>567</v>
      </c>
      <c r="B43" s="96" t="s">
        <v>568</v>
      </c>
      <c r="C43" s="180" t="s">
        <v>569</v>
      </c>
      <c r="D43" s="180"/>
      <c r="E43" s="180"/>
      <c r="F43" s="96" t="s">
        <v>570</v>
      </c>
    </row>
    <row r="44" spans="1:6" ht="23.25" customHeight="1">
      <c r="A44" s="96" t="s">
        <v>571</v>
      </c>
      <c r="B44" s="96" t="s">
        <v>568</v>
      </c>
      <c r="C44" s="180" t="s">
        <v>572</v>
      </c>
      <c r="D44" s="180"/>
      <c r="E44" s="180"/>
      <c r="F44" s="99">
        <v>1000</v>
      </c>
    </row>
    <row r="45" spans="1:6" ht="23.25" customHeight="1">
      <c r="A45" s="96" t="s">
        <v>573</v>
      </c>
      <c r="B45" s="96" t="s">
        <v>574</v>
      </c>
      <c r="C45" s="180" t="s">
        <v>575</v>
      </c>
      <c r="D45" s="180"/>
      <c r="E45" s="180"/>
      <c r="F45" s="99">
        <v>500</v>
      </c>
    </row>
    <row r="46" spans="1:6" ht="23.25" customHeight="1">
      <c r="A46" s="96" t="s">
        <v>576</v>
      </c>
      <c r="B46" s="96" t="s">
        <v>577</v>
      </c>
      <c r="C46" s="180" t="s">
        <v>578</v>
      </c>
      <c r="D46" s="180"/>
      <c r="E46" s="180"/>
      <c r="F46" s="99">
        <v>1000</v>
      </c>
    </row>
    <row r="47" spans="1:6" ht="23.25" customHeight="1">
      <c r="A47" s="96" t="s">
        <v>579</v>
      </c>
      <c r="B47" s="96" t="s">
        <v>580</v>
      </c>
      <c r="C47" s="180" t="s">
        <v>581</v>
      </c>
      <c r="D47" s="180"/>
      <c r="E47" s="180"/>
      <c r="F47" s="96" t="s">
        <v>582</v>
      </c>
    </row>
    <row r="48" spans="1:6" ht="23.25" customHeight="1">
      <c r="A48" s="96" t="s">
        <v>583</v>
      </c>
      <c r="B48" s="96" t="s">
        <v>584</v>
      </c>
      <c r="C48" s="180" t="s">
        <v>585</v>
      </c>
      <c r="D48" s="180"/>
      <c r="E48" s="180"/>
      <c r="F48" s="99">
        <v>200</v>
      </c>
    </row>
    <row r="49" spans="1:6" ht="23.25" customHeight="1">
      <c r="A49" s="96" t="s">
        <v>586</v>
      </c>
      <c r="B49" s="96" t="s">
        <v>522</v>
      </c>
      <c r="C49" s="180" t="s">
        <v>587</v>
      </c>
      <c r="D49" s="180"/>
      <c r="E49" s="180"/>
      <c r="F49" s="99">
        <v>100</v>
      </c>
    </row>
    <row r="50" spans="1:7" ht="23.25" customHeight="1">
      <c r="A50" s="93"/>
      <c r="B50" s="95"/>
      <c r="C50" s="111"/>
      <c r="D50" s="111"/>
      <c r="E50" s="111"/>
      <c r="F50" s="95"/>
      <c r="G50" s="104"/>
    </row>
    <row r="51" spans="1:6" s="104" customFormat="1" ht="23.25" customHeight="1" thickBot="1">
      <c r="A51" s="95"/>
      <c r="B51" s="95"/>
      <c r="C51" s="111"/>
      <c r="D51" s="111"/>
      <c r="E51" s="111"/>
      <c r="F51" s="95"/>
    </row>
    <row r="52" spans="1:6" ht="23.25" customHeight="1">
      <c r="A52" s="188" t="s">
        <v>588</v>
      </c>
      <c r="B52" s="189"/>
      <c r="C52" s="189"/>
      <c r="D52" s="189"/>
      <c r="E52" s="189"/>
      <c r="F52" s="190"/>
    </row>
    <row r="53" spans="1:6" s="89" customFormat="1" ht="85.5" customHeight="1">
      <c r="A53" s="96" t="s">
        <v>589</v>
      </c>
      <c r="B53" s="96" t="s">
        <v>590</v>
      </c>
      <c r="C53" s="96" t="s">
        <v>590</v>
      </c>
      <c r="D53" s="197" t="s">
        <v>591</v>
      </c>
      <c r="E53" s="197"/>
      <c r="F53" s="105" t="s">
        <v>592</v>
      </c>
    </row>
    <row r="54" spans="1:6" ht="23.25" customHeight="1">
      <c r="A54" s="213" t="s">
        <v>593</v>
      </c>
      <c r="B54" s="212" t="s">
        <v>594</v>
      </c>
      <c r="C54" s="203" t="s">
        <v>594</v>
      </c>
      <c r="D54" s="201" t="s">
        <v>595</v>
      </c>
      <c r="E54" s="202"/>
      <c r="F54" s="210" t="s">
        <v>602</v>
      </c>
    </row>
    <row r="55" spans="1:6" ht="23.25" customHeight="1">
      <c r="A55" s="213"/>
      <c r="B55" s="212"/>
      <c r="C55" s="203"/>
      <c r="D55" s="204" t="s">
        <v>596</v>
      </c>
      <c r="E55" s="205"/>
      <c r="F55" s="211"/>
    </row>
    <row r="56" spans="1:6" ht="23.25" customHeight="1">
      <c r="A56" s="213"/>
      <c r="B56" s="212"/>
      <c r="C56" s="203"/>
      <c r="D56" s="204" t="s">
        <v>597</v>
      </c>
      <c r="E56" s="205"/>
      <c r="F56" s="211"/>
    </row>
    <row r="57" spans="1:6" ht="23.25" customHeight="1">
      <c r="A57" s="213"/>
      <c r="B57" s="212"/>
      <c r="C57" s="203"/>
      <c r="D57" s="204" t="s">
        <v>598</v>
      </c>
      <c r="E57" s="205"/>
      <c r="F57" s="208" t="s">
        <v>603</v>
      </c>
    </row>
    <row r="58" spans="1:6" ht="23.25" customHeight="1">
      <c r="A58" s="213"/>
      <c r="B58" s="212"/>
      <c r="C58" s="203"/>
      <c r="D58" s="204" t="s">
        <v>599</v>
      </c>
      <c r="E58" s="205"/>
      <c r="F58" s="209"/>
    </row>
    <row r="59" spans="1:6" ht="23.25" customHeight="1">
      <c r="A59" s="213"/>
      <c r="B59" s="212"/>
      <c r="C59" s="203"/>
      <c r="D59" s="204" t="s">
        <v>600</v>
      </c>
      <c r="E59" s="205"/>
      <c r="F59" s="209"/>
    </row>
    <row r="60" spans="1:6" ht="23.25" customHeight="1">
      <c r="A60" s="213"/>
      <c r="B60" s="212"/>
      <c r="C60" s="203"/>
      <c r="D60" s="206" t="s">
        <v>601</v>
      </c>
      <c r="E60" s="207"/>
      <c r="F60" s="209"/>
    </row>
    <row r="61" spans="1:6" ht="23.25" customHeight="1">
      <c r="A61" s="96" t="s">
        <v>604</v>
      </c>
      <c r="B61" s="96" t="s">
        <v>605</v>
      </c>
      <c r="C61" s="96" t="s">
        <v>605</v>
      </c>
      <c r="D61" s="180" t="s">
        <v>606</v>
      </c>
      <c r="E61" s="180"/>
      <c r="F61" s="106">
        <v>450</v>
      </c>
    </row>
    <row r="62" ht="23.25" customHeight="1">
      <c r="A62" s="91"/>
    </row>
    <row r="63" ht="23.25" customHeight="1">
      <c r="A63" s="89"/>
    </row>
    <row r="64" spans="1:6" ht="23.25" customHeight="1" thickBot="1">
      <c r="A64" s="214" t="s">
        <v>607</v>
      </c>
      <c r="B64" s="214"/>
      <c r="C64" s="214"/>
      <c r="D64" s="214"/>
      <c r="E64" s="214"/>
      <c r="F64" s="214"/>
    </row>
    <row r="65" spans="1:6" ht="23.25" customHeight="1" thickBot="1">
      <c r="A65" s="198" t="s">
        <v>608</v>
      </c>
      <c r="B65" s="199"/>
      <c r="C65" s="199"/>
      <c r="D65" s="199"/>
      <c r="E65" s="199"/>
      <c r="F65" s="200"/>
    </row>
    <row r="66" spans="1:6" ht="37.5" customHeight="1">
      <c r="A66" s="107" t="s">
        <v>609</v>
      </c>
      <c r="B66" s="108" t="s">
        <v>610</v>
      </c>
      <c r="C66" s="215" t="s">
        <v>611</v>
      </c>
      <c r="D66" s="216"/>
      <c r="E66" s="217"/>
      <c r="F66" s="109" t="s">
        <v>612</v>
      </c>
    </row>
    <row r="67" spans="1:6" ht="23.25" customHeight="1">
      <c r="A67" s="97" t="s">
        <v>613</v>
      </c>
      <c r="B67" s="97" t="s">
        <v>614</v>
      </c>
      <c r="C67" s="180" t="s">
        <v>615</v>
      </c>
      <c r="D67" s="180"/>
      <c r="E67" s="180"/>
      <c r="F67" s="110">
        <v>200</v>
      </c>
    </row>
    <row r="68" spans="1:6" ht="23.25" customHeight="1">
      <c r="A68" s="97" t="s">
        <v>616</v>
      </c>
      <c r="B68" s="97" t="s">
        <v>617</v>
      </c>
      <c r="C68" s="180" t="s">
        <v>618</v>
      </c>
      <c r="D68" s="180"/>
      <c r="E68" s="180"/>
      <c r="F68" s="110">
        <v>200</v>
      </c>
    </row>
    <row r="69" spans="1:6" ht="23.25" customHeight="1">
      <c r="A69" s="97" t="s">
        <v>619</v>
      </c>
      <c r="B69" s="97" t="s">
        <v>620</v>
      </c>
      <c r="C69" s="180" t="s">
        <v>621</v>
      </c>
      <c r="D69" s="180"/>
      <c r="E69" s="180"/>
      <c r="F69" s="110">
        <v>300</v>
      </c>
    </row>
    <row r="70" spans="1:6" ht="23.25" customHeight="1">
      <c r="A70" s="97" t="s">
        <v>622</v>
      </c>
      <c r="B70" s="97" t="s">
        <v>623</v>
      </c>
      <c r="C70" s="180" t="s">
        <v>624</v>
      </c>
      <c r="D70" s="180"/>
      <c r="E70" s="180"/>
      <c r="F70" s="110">
        <v>300</v>
      </c>
    </row>
    <row r="71" spans="1:6" ht="23.25" customHeight="1">
      <c r="A71" s="97" t="s">
        <v>625</v>
      </c>
      <c r="B71" s="97" t="s">
        <v>626</v>
      </c>
      <c r="C71" s="180" t="s">
        <v>627</v>
      </c>
      <c r="D71" s="180"/>
      <c r="E71" s="180"/>
      <c r="F71" s="110">
        <v>500</v>
      </c>
    </row>
    <row r="72" spans="1:6" ht="23.25" customHeight="1">
      <c r="A72" s="97" t="s">
        <v>628</v>
      </c>
      <c r="B72" s="97" t="s">
        <v>629</v>
      </c>
      <c r="C72" s="180" t="s">
        <v>630</v>
      </c>
      <c r="D72" s="180"/>
      <c r="E72" s="180"/>
      <c r="F72" s="110">
        <v>1000</v>
      </c>
    </row>
    <row r="73" ht="23.25" customHeight="1">
      <c r="A73" s="89"/>
    </row>
    <row r="74" ht="23.25" customHeight="1">
      <c r="A74" s="89" t="s">
        <v>631</v>
      </c>
    </row>
    <row r="75" spans="1:6" ht="23.25" customHeight="1" thickBot="1">
      <c r="A75" s="218" t="s">
        <v>632</v>
      </c>
      <c r="B75" s="218"/>
      <c r="C75" s="218"/>
      <c r="D75" s="218"/>
      <c r="E75" s="218"/>
      <c r="F75" s="218"/>
    </row>
    <row r="76" spans="1:6" ht="23.25" customHeight="1" thickBot="1">
      <c r="A76" s="198" t="s">
        <v>633</v>
      </c>
      <c r="B76" s="199"/>
      <c r="C76" s="199"/>
      <c r="D76" s="199"/>
      <c r="E76" s="199"/>
      <c r="F76" s="200"/>
    </row>
    <row r="77" spans="1:6" ht="23.25" customHeight="1">
      <c r="A77" s="98" t="s">
        <v>634</v>
      </c>
      <c r="B77" s="112" t="s">
        <v>635</v>
      </c>
      <c r="C77" s="179" t="s">
        <v>636</v>
      </c>
      <c r="D77" s="179"/>
      <c r="E77" s="179"/>
      <c r="F77" s="113">
        <v>200</v>
      </c>
    </row>
    <row r="78" spans="1:6" ht="23.25" customHeight="1">
      <c r="A78" s="97" t="s">
        <v>637</v>
      </c>
      <c r="B78" s="97" t="s">
        <v>638</v>
      </c>
      <c r="C78" s="180" t="s">
        <v>639</v>
      </c>
      <c r="D78" s="180"/>
      <c r="E78" s="180"/>
      <c r="F78" s="110">
        <v>500</v>
      </c>
    </row>
    <row r="79" spans="1:6" ht="23.25" customHeight="1">
      <c r="A79" s="96" t="s">
        <v>640</v>
      </c>
      <c r="B79" s="96" t="s">
        <v>641</v>
      </c>
      <c r="C79" s="180" t="s">
        <v>642</v>
      </c>
      <c r="D79" s="180"/>
      <c r="E79" s="180"/>
      <c r="F79" s="103">
        <v>500</v>
      </c>
    </row>
    <row r="80" spans="1:6" ht="23.25" customHeight="1">
      <c r="A80" s="97" t="s">
        <v>643</v>
      </c>
      <c r="B80" s="97" t="s">
        <v>644</v>
      </c>
      <c r="C80" s="180" t="s">
        <v>645</v>
      </c>
      <c r="D80" s="180"/>
      <c r="E80" s="180"/>
      <c r="F80" s="110">
        <v>200</v>
      </c>
    </row>
    <row r="81" spans="1:6" ht="23.25" customHeight="1">
      <c r="A81" s="97" t="s">
        <v>646</v>
      </c>
      <c r="B81" s="97" t="s">
        <v>647</v>
      </c>
      <c r="C81" s="180" t="s">
        <v>648</v>
      </c>
      <c r="D81" s="180"/>
      <c r="E81" s="180"/>
      <c r="F81" s="110">
        <v>200</v>
      </c>
    </row>
    <row r="82" spans="1:6" ht="23.25" customHeight="1">
      <c r="A82" s="97" t="s">
        <v>649</v>
      </c>
      <c r="B82" s="97" t="s">
        <v>650</v>
      </c>
      <c r="C82" s="180" t="s">
        <v>651</v>
      </c>
      <c r="D82" s="180"/>
      <c r="E82" s="180"/>
      <c r="F82" s="110">
        <v>200</v>
      </c>
    </row>
    <row r="83" spans="1:6" ht="23.25" customHeight="1">
      <c r="A83" s="97" t="s">
        <v>652</v>
      </c>
      <c r="B83" s="97" t="s">
        <v>653</v>
      </c>
      <c r="C83" s="219" t="s">
        <v>654</v>
      </c>
      <c r="D83" s="219"/>
      <c r="E83" s="219"/>
      <c r="F83" s="110">
        <v>200</v>
      </c>
    </row>
    <row r="84" spans="1:6" ht="23.25" customHeight="1">
      <c r="A84" s="97" t="s">
        <v>655</v>
      </c>
      <c r="B84" s="97" t="s">
        <v>656</v>
      </c>
      <c r="C84" s="180" t="s">
        <v>657</v>
      </c>
      <c r="D84" s="180"/>
      <c r="E84" s="180"/>
      <c r="F84" s="97" t="s">
        <v>688</v>
      </c>
    </row>
    <row r="85" spans="1:6" ht="23.25" customHeight="1">
      <c r="A85" s="97" t="s">
        <v>658</v>
      </c>
      <c r="B85" s="97" t="s">
        <v>659</v>
      </c>
      <c r="C85" s="180" t="s">
        <v>660</v>
      </c>
      <c r="D85" s="180"/>
      <c r="E85" s="180"/>
      <c r="F85" s="110">
        <v>200</v>
      </c>
    </row>
    <row r="86" spans="1:6" ht="23.25" customHeight="1">
      <c r="A86" s="97" t="s">
        <v>661</v>
      </c>
      <c r="B86" s="97" t="s">
        <v>662</v>
      </c>
      <c r="C86" s="180" t="s">
        <v>663</v>
      </c>
      <c r="D86" s="180"/>
      <c r="E86" s="180"/>
      <c r="F86" s="110">
        <v>500</v>
      </c>
    </row>
    <row r="87" spans="1:6" ht="23.25" customHeight="1">
      <c r="A87" s="97" t="s">
        <v>664</v>
      </c>
      <c r="B87" s="97" t="s">
        <v>665</v>
      </c>
      <c r="C87" s="180" t="s">
        <v>666</v>
      </c>
      <c r="D87" s="180"/>
      <c r="E87" s="180"/>
      <c r="F87" s="110">
        <v>200</v>
      </c>
    </row>
    <row r="88" spans="1:6" ht="23.25" customHeight="1">
      <c r="A88" s="97" t="s">
        <v>667</v>
      </c>
      <c r="B88" s="97" t="s">
        <v>668</v>
      </c>
      <c r="C88" s="180" t="s">
        <v>669</v>
      </c>
      <c r="D88" s="180"/>
      <c r="E88" s="180"/>
      <c r="F88" s="110">
        <v>200</v>
      </c>
    </row>
    <row r="89" spans="1:6" ht="23.25" customHeight="1">
      <c r="A89" s="97" t="s">
        <v>670</v>
      </c>
      <c r="B89" s="97" t="s">
        <v>671</v>
      </c>
      <c r="C89" s="219" t="s">
        <v>672</v>
      </c>
      <c r="D89" s="219"/>
      <c r="E89" s="219"/>
      <c r="F89" s="110">
        <v>500</v>
      </c>
    </row>
    <row r="90" ht="23.25" customHeight="1">
      <c r="A90" s="92"/>
    </row>
    <row r="91" spans="1:6" ht="23.25" customHeight="1" thickBot="1">
      <c r="A91" s="220" t="s">
        <v>673</v>
      </c>
      <c r="B91" s="220"/>
      <c r="C91" s="220"/>
      <c r="D91" s="220"/>
      <c r="E91" s="220"/>
      <c r="F91" s="220"/>
    </row>
    <row r="92" spans="1:6" ht="23.25" customHeight="1" thickBot="1">
      <c r="A92" s="176" t="s">
        <v>674</v>
      </c>
      <c r="B92" s="177"/>
      <c r="C92" s="177"/>
      <c r="D92" s="177"/>
      <c r="E92" s="177"/>
      <c r="F92" s="178"/>
    </row>
    <row r="93" spans="1:6" ht="30" customHeight="1" thickBot="1">
      <c r="A93" s="115" t="s">
        <v>675</v>
      </c>
      <c r="B93" s="94" t="s">
        <v>610</v>
      </c>
      <c r="C93" s="176" t="s">
        <v>611</v>
      </c>
      <c r="D93" s="177"/>
      <c r="E93" s="178"/>
      <c r="F93" s="94" t="s">
        <v>612</v>
      </c>
    </row>
    <row r="94" spans="1:6" ht="23.25" customHeight="1">
      <c r="A94" s="98" t="s">
        <v>676</v>
      </c>
      <c r="B94" s="98" t="s">
        <v>677</v>
      </c>
      <c r="C94" s="179" t="s">
        <v>678</v>
      </c>
      <c r="D94" s="179"/>
      <c r="E94" s="179"/>
      <c r="F94" s="114">
        <v>500</v>
      </c>
    </row>
    <row r="95" spans="1:6" ht="23.25" customHeight="1">
      <c r="A95" s="96" t="s">
        <v>679</v>
      </c>
      <c r="B95" s="96" t="s">
        <v>680</v>
      </c>
      <c r="C95" s="180" t="s">
        <v>681</v>
      </c>
      <c r="D95" s="180"/>
      <c r="E95" s="180"/>
      <c r="F95" s="103">
        <v>500</v>
      </c>
    </row>
    <row r="96" spans="1:6" ht="23.25" customHeight="1">
      <c r="A96" s="96" t="s">
        <v>682</v>
      </c>
      <c r="B96" s="96" t="s">
        <v>683</v>
      </c>
      <c r="C96" s="180" t="s">
        <v>684</v>
      </c>
      <c r="D96" s="180"/>
      <c r="E96" s="180"/>
      <c r="F96" s="103">
        <v>500</v>
      </c>
    </row>
    <row r="97" spans="1:6" ht="23.25" customHeight="1">
      <c r="A97" s="96" t="s">
        <v>685</v>
      </c>
      <c r="B97" s="96" t="s">
        <v>686</v>
      </c>
      <c r="C97" s="180" t="s">
        <v>687</v>
      </c>
      <c r="D97" s="180"/>
      <c r="E97" s="180"/>
      <c r="F97" s="103">
        <v>300</v>
      </c>
    </row>
    <row r="98" ht="23.25" customHeight="1">
      <c r="A98" s="89"/>
    </row>
    <row r="99" ht="23.25" customHeight="1">
      <c r="A99" s="89"/>
    </row>
    <row r="100" ht="23.25" customHeight="1">
      <c r="A100" s="89"/>
    </row>
  </sheetData>
  <sheetProtection/>
  <mergeCells count="85">
    <mergeCell ref="A92:F92"/>
    <mergeCell ref="C85:E85"/>
    <mergeCell ref="C86:E86"/>
    <mergeCell ref="C87:E87"/>
    <mergeCell ref="C88:E88"/>
    <mergeCell ref="C89:E89"/>
    <mergeCell ref="A91:F91"/>
    <mergeCell ref="C78:E78"/>
    <mergeCell ref="C79:E79"/>
    <mergeCell ref="C80:E80"/>
    <mergeCell ref="C81:E81"/>
    <mergeCell ref="C83:E83"/>
    <mergeCell ref="C84:E84"/>
    <mergeCell ref="C82:E82"/>
    <mergeCell ref="C71:E71"/>
    <mergeCell ref="C72:E72"/>
    <mergeCell ref="C66:E66"/>
    <mergeCell ref="A76:F76"/>
    <mergeCell ref="A75:F75"/>
    <mergeCell ref="C77:E77"/>
    <mergeCell ref="A65:F65"/>
    <mergeCell ref="A64:F64"/>
    <mergeCell ref="C67:E67"/>
    <mergeCell ref="C68:E68"/>
    <mergeCell ref="C69:E69"/>
    <mergeCell ref="C70:E70"/>
    <mergeCell ref="D60:E60"/>
    <mergeCell ref="F57:F60"/>
    <mergeCell ref="F54:F56"/>
    <mergeCell ref="B54:B60"/>
    <mergeCell ref="A54:A60"/>
    <mergeCell ref="D61:E61"/>
    <mergeCell ref="C47:E47"/>
    <mergeCell ref="C48:E48"/>
    <mergeCell ref="C49:E49"/>
    <mergeCell ref="D54:E54"/>
    <mergeCell ref="C54:C60"/>
    <mergeCell ref="D55:E55"/>
    <mergeCell ref="D56:E56"/>
    <mergeCell ref="D57:E57"/>
    <mergeCell ref="D58:E58"/>
    <mergeCell ref="D59:E59"/>
    <mergeCell ref="A52:F52"/>
    <mergeCell ref="D53:E53"/>
    <mergeCell ref="A39:F39"/>
    <mergeCell ref="C40:E40"/>
    <mergeCell ref="C41:E41"/>
    <mergeCell ref="C42:E42"/>
    <mergeCell ref="C43:E43"/>
    <mergeCell ref="C44:E44"/>
    <mergeCell ref="C45:E45"/>
    <mergeCell ref="C46:E46"/>
    <mergeCell ref="C35:E35"/>
    <mergeCell ref="C36:E36"/>
    <mergeCell ref="C16:E16"/>
    <mergeCell ref="C17:E17"/>
    <mergeCell ref="C26:E26"/>
    <mergeCell ref="C27:E27"/>
    <mergeCell ref="C28:E28"/>
    <mergeCell ref="C96:E96"/>
    <mergeCell ref="C97:E97"/>
    <mergeCell ref="C5:D5"/>
    <mergeCell ref="A10:F11"/>
    <mergeCell ref="C22:E22"/>
    <mergeCell ref="A21:F21"/>
    <mergeCell ref="A20:F20"/>
    <mergeCell ref="C32:E32"/>
    <mergeCell ref="C33:E33"/>
    <mergeCell ref="C34:E34"/>
    <mergeCell ref="C12:E12"/>
    <mergeCell ref="C13:E13"/>
    <mergeCell ref="C14:E14"/>
    <mergeCell ref="C6:D6"/>
    <mergeCell ref="C7:D7"/>
    <mergeCell ref="C8:D8"/>
    <mergeCell ref="C93:E93"/>
    <mergeCell ref="C94:E94"/>
    <mergeCell ref="C95:E95"/>
    <mergeCell ref="C15:E15"/>
    <mergeCell ref="C23:E23"/>
    <mergeCell ref="C24:E24"/>
    <mergeCell ref="C25:E25"/>
    <mergeCell ref="C29:E29"/>
    <mergeCell ref="C30:E30"/>
    <mergeCell ref="C31:E31"/>
  </mergeCells>
  <printOptions/>
  <pageMargins left="0.7" right="0.7" top="0.75" bottom="0.75" header="0.3" footer="0.3"/>
  <pageSetup horizontalDpi="600" verticalDpi="600" orientation="portrait" scale="58" r:id="rId2"/>
  <rowBreaks count="2" manualBreakCount="2">
    <brk id="37" max="255" man="1"/>
    <brk id="6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Nombuso Mntambo</dc:creator>
  <cp:keywords/>
  <dc:description/>
  <cp:lastModifiedBy>Nombuso Mtambo</cp:lastModifiedBy>
  <cp:lastPrinted>2020-07-20T11:54:34Z</cp:lastPrinted>
  <dcterms:created xsi:type="dcterms:W3CDTF">2010-03-09T16:36:38Z</dcterms:created>
  <dcterms:modified xsi:type="dcterms:W3CDTF">2023-05-29T14:10:28Z</dcterms:modified>
  <cp:category/>
  <cp:version/>
  <cp:contentType/>
  <cp:contentStatus/>
</cp:coreProperties>
</file>